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<sst xmlns="http://schemas.openxmlformats.org/spreadsheetml/2006/main" count="335" uniqueCount="139">
  <si>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</si>
  <si>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</si>
  <si>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</si>
  <si>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</si>
  <si>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</si>
  <si>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</si>
  <si>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</si>
  <si>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</si>
  <si>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</si>
  <si>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</si>
  <si>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</si>
  <si>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</si>
  <si>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</si>
  <si>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</si>
  <si>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</si>
  <si>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</si>
  <si>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</si>
  <si>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</si>
  <si>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</si>
  <si>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</si>
  <si>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</si>
  <si>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</si>
  <si>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</si>
  <si>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</si>
  <si>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13</t>
  </si>
  <si>
    <t>18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</si>
  <si>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</si>
  <si>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</si>
  <si>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</si>
  <si>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</si>
  <si>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</si>
  <si>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</si>
  <si>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</si>
  <si>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</si>
  <si>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</si>
  <si>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</si>
  <si>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</si>
  <si>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</si>
  <si>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</si>
  <si>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</si>
  <si>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</si>
  <si>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</si>
  <si>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</si>
  <si>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</si>
  <si>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</si>
  <si>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</si>
  <si>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</si>
  <si>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</si>
  <si>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</si>
  <si>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</si>
  <si>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</si>
  <si>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</si>
  <si>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</si>
  <si>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</si>
  <si>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</si>
  <si>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</si>
  <si>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</si>
  <si>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СКОТНИКОВ Максим Александрович</t>
  </si>
  <si>
    <t>14.07.95, кмс</t>
  </si>
  <si>
    <t>ЦФО</t>
  </si>
  <si>
    <t>ВлГУ, Владимир</t>
  </si>
  <si>
    <t>Гадалов АВ</t>
  </si>
  <si>
    <t>ЯМОНЧАРЯЕВ Айвар Александрович</t>
  </si>
  <si>
    <t>16.07.93,мс</t>
  </si>
  <si>
    <t>СФО</t>
  </si>
  <si>
    <t>ГАГУ , Р.Алтай</t>
  </si>
  <si>
    <t>Яйтаков АМ</t>
  </si>
  <si>
    <t>ЕШКУТОВ Илья Александрович</t>
  </si>
  <si>
    <t>18.04.97, кмс</t>
  </si>
  <si>
    <t>ИГХТУ,Иваново</t>
  </si>
  <si>
    <t>Володин АН Изместьев Вп</t>
  </si>
  <si>
    <t>ГРИНЬКОВ Герман Владимирович</t>
  </si>
  <si>
    <t>21.07.94, кмс</t>
  </si>
  <si>
    <t>УФО</t>
  </si>
  <si>
    <t>ШГПУ, Курган</t>
  </si>
  <si>
    <t>Старцев АА Жавкин ЭБ</t>
  </si>
  <si>
    <t>МНАЦАКАНЯН Владимир Андреевич</t>
  </si>
  <si>
    <t>27.04.97, мс</t>
  </si>
  <si>
    <t>ЮФО</t>
  </si>
  <si>
    <t>КГУФКСиТ, Краснодар</t>
  </si>
  <si>
    <t>Нефедов ДН Потапов ИС</t>
  </si>
  <si>
    <t>ХАФИЗОВ Дамир Вамильевич</t>
  </si>
  <si>
    <t>10.10.97, кмс</t>
  </si>
  <si>
    <t>ВЮИ ФСИН России, Владимир</t>
  </si>
  <si>
    <t>Кашутин АВ Андреев АС</t>
  </si>
  <si>
    <t>ГЛАДКИХ Владимир Андреевич</t>
  </si>
  <si>
    <t>08.11.92, мсмк</t>
  </si>
  <si>
    <t>ФГБОУ ВПО ЮУрГУ(НИУ),Челябинск</t>
  </si>
  <si>
    <t>Кадолин ВИ</t>
  </si>
  <si>
    <t>КАБДАХОВ Мурат Асланович</t>
  </si>
  <si>
    <t>31.01.97, кмс</t>
  </si>
  <si>
    <t>СКФО</t>
  </si>
  <si>
    <t>СКГГТУ, Карачаево-Чергкесия</t>
  </si>
  <si>
    <t>Кишмахов МВ</t>
  </si>
  <si>
    <t>КОЗЛОВ Владимир Михайлович</t>
  </si>
  <si>
    <t>27.08.95, мс</t>
  </si>
  <si>
    <t>РГУ им.Есенина С.А., Рязань</t>
  </si>
  <si>
    <t>Яковенко ДВ Брагин ИЕ</t>
  </si>
  <si>
    <t>АНДРИАНОВ Александр Михайлович</t>
  </si>
  <si>
    <t>19.01.93, мс</t>
  </si>
  <si>
    <t>ГУСЕЙНОВ Турал Зульфи-оглы</t>
  </si>
  <si>
    <t>24.03.93, 1р</t>
  </si>
  <si>
    <t>ЗГУ, Забайкальский край,Чита</t>
  </si>
  <si>
    <t>Бадманцыренов ДЦ</t>
  </si>
  <si>
    <t>ДАНИЕЛЯН Михаил Спартакович</t>
  </si>
  <si>
    <t>20.02.92, мс</t>
  </si>
  <si>
    <t>МОЙСЕЕНКО Роберт Александрович</t>
  </si>
  <si>
    <t>19.11.97, кмс</t>
  </si>
  <si>
    <t>СЗФО</t>
  </si>
  <si>
    <t>ПГУ, Петрозаводск</t>
  </si>
  <si>
    <t>Шегельман ИР</t>
  </si>
  <si>
    <t>СУРИН Александр Игоревич</t>
  </si>
  <si>
    <t>29.06.96, кмс</t>
  </si>
  <si>
    <t>Ряз.Филиал МУ МВД России им.Кикотя В.Я.</t>
  </si>
  <si>
    <t>Фофанов КН Яковенко ДВ</t>
  </si>
  <si>
    <t>ГУРБАНОВ Сабухи Нажваддин Оглы</t>
  </si>
  <si>
    <t>01.04.96, мс</t>
  </si>
  <si>
    <t>ПФО</t>
  </si>
  <si>
    <t>НГПУ им К.Минина, Н.Новгород</t>
  </si>
  <si>
    <t>Симанов МВ Гаврилов АЕ</t>
  </si>
  <si>
    <t>КОРОВИН Илья Игоревич</t>
  </si>
  <si>
    <t>07.12.94, кмс</t>
  </si>
  <si>
    <t>МГОУ, Щелково</t>
  </si>
  <si>
    <t>Гончаров ЮС</t>
  </si>
  <si>
    <t>ПАСТУХОВ Иван Сергеевич</t>
  </si>
  <si>
    <t>28.02.92, мс</t>
  </si>
  <si>
    <t>М</t>
  </si>
  <si>
    <t>РГУФКСМиТ, Москва</t>
  </si>
  <si>
    <t>Астахов ДБ</t>
  </si>
  <si>
    <t>ФЕДОРОВ Александр Владимирович</t>
  </si>
  <si>
    <t>08.09.94, мс</t>
  </si>
  <si>
    <t>ФГБОУ ВПО ЧГПУ им Яковлева И.Я., Чебоксары</t>
  </si>
  <si>
    <t>Осипов ДН Малов СА</t>
  </si>
  <si>
    <t>в.к.57  кг.</t>
  </si>
  <si>
    <t>4/0</t>
  </si>
  <si>
    <t>3/1</t>
  </si>
  <si>
    <t>3/0</t>
  </si>
  <si>
    <t>9-12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</si>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</sst>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32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2" fillId="0" borderId="32" xfId="0" applyNumberFormat="1" applyFont="1" applyBorder="1" applyAlignment="1">
      <alignment horizontal="left" vertical="center" wrapText="1"/>
    </xf>
    <xf numFmtId="0" fontId="32" fillId="0" borderId="1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13" fillId="2" borderId="41" xfId="15" applyFont="1" applyFill="1" applyBorder="1" applyAlignment="1" applyProtection="1">
      <alignment horizontal="center" vertical="center" wrapText="1"/>
      <protection/>
    </xf>
    <xf numFmtId="0" fontId="13" fillId="2" borderId="42" xfId="15" applyFont="1" applyFill="1" applyBorder="1" applyAlignment="1" applyProtection="1">
      <alignment horizontal="center" vertical="center" wrapText="1"/>
      <protection/>
    </xf>
    <xf numFmtId="0" fontId="13" fillId="2" borderId="43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 wrapText="1"/>
    </xf>
    <xf numFmtId="0" fontId="30" fillId="0" borderId="4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30" fillId="0" borderId="27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left" vertical="center" wrapText="1"/>
    </xf>
    <xf numFmtId="0" fontId="31" fillId="0" borderId="27" xfId="0" applyFont="1" applyBorder="1" applyAlignment="1">
      <alignment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/>
    </xf>
    <xf numFmtId="0" fontId="30" fillId="0" borderId="2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41" xfId="15" applyFont="1" applyFill="1" applyBorder="1" applyAlignment="1">
      <alignment horizontal="center" vertical="center"/>
    </xf>
    <xf numFmtId="0" fontId="20" fillId="3" borderId="42" xfId="15" applyFont="1" applyFill="1" applyBorder="1" applyAlignment="1">
      <alignment horizontal="center" vertical="center"/>
    </xf>
    <xf numFmtId="0" fontId="20" fillId="3" borderId="43" xfId="15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1" xfId="15" applyNumberFormat="1" applyFont="1" applyFill="1" applyBorder="1" applyAlignment="1">
      <alignment horizontal="center" vertical="center" wrapText="1"/>
    </xf>
    <xf numFmtId="0" fontId="6" fillId="2" borderId="42" xfId="15" applyNumberFormat="1" applyFont="1" applyFill="1" applyBorder="1" applyAlignment="1">
      <alignment horizontal="center" vertical="center" wrapText="1"/>
    </xf>
    <xf numFmtId="0" fontId="6" fillId="2" borderId="43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3" fillId="0" borderId="63" xfId="0" applyNumberFormat="1" applyFont="1" applyBorder="1" applyAlignment="1">
      <alignment horizontal="center" vertical="center" wrapText="1"/>
    </xf>
    <xf numFmtId="0" fontId="33" fillId="0" borderId="64" xfId="0" applyNumberFormat="1" applyFont="1" applyBorder="1" applyAlignment="1">
      <alignment horizontal="center" vertical="center" wrapText="1"/>
    </xf>
    <xf numFmtId="0" fontId="33" fillId="0" borderId="65" xfId="0" applyNumberFormat="1" applyFont="1" applyBorder="1" applyAlignment="1">
      <alignment horizontal="center" vertical="center" wrapText="1"/>
    </xf>
    <xf numFmtId="0" fontId="33" fillId="0" borderId="66" xfId="0" applyNumberFormat="1" applyFont="1" applyBorder="1" applyAlignment="1">
      <alignment horizontal="center" vertical="center" wrapText="1"/>
    </xf>
    <xf numFmtId="0" fontId="33" fillId="0" borderId="67" xfId="0" applyNumberFormat="1" applyFont="1" applyBorder="1" applyAlignment="1">
      <alignment horizontal="center" vertical="center" wrapText="1"/>
    </xf>
    <xf numFmtId="0" fontId="33" fillId="0" borderId="68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32" fillId="0" borderId="53" xfId="15" applyNumberFormat="1" applyFont="1" applyBorder="1" applyAlignment="1">
      <alignment horizontal="left" vertical="center" wrapText="1"/>
    </xf>
    <xf numFmtId="0" fontId="32" fillId="0" borderId="25" xfId="0" applyNumberFormat="1" applyFont="1" applyBorder="1" applyAlignment="1">
      <alignment horizontal="left" vertical="center" wrapText="1"/>
    </xf>
    <xf numFmtId="0" fontId="32" fillId="0" borderId="58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53" xfId="15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workbookViewId="0" topLeftCell="A1">
      <selection activeCell="A1" sqref="A1:H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0" t="s">
        <v>27</v>
      </c>
      <c r="B1" s="210"/>
      <c r="C1" s="210"/>
      <c r="D1" s="210"/>
      <c r="E1" s="210"/>
      <c r="F1" s="210"/>
      <c r="G1" s="210"/>
      <c r="H1" s="210"/>
    </row>
    <row r="2" spans="2:8" ht="22.5" customHeight="1" thickBot="1">
      <c r="B2" s="168" t="s">
        <v>29</v>
      </c>
      <c r="C2" s="168"/>
      <c r="D2" s="207" t="str">
        <f>HYPERLINK('[1]реквизиты'!$A$2)</f>
        <v>Чемпионат Российского студенческого спортивного союза по самбо</v>
      </c>
      <c r="E2" s="208"/>
      <c r="F2" s="208"/>
      <c r="G2" s="208"/>
      <c r="H2" s="209"/>
    </row>
    <row r="3" spans="2:7" ht="15" customHeight="1" thickBot="1">
      <c r="B3" s="74"/>
      <c r="C3" s="165" t="str">
        <f>HYPERLINK('[1]реквизиты'!$A$3)</f>
        <v>19-22 апреля 2016 г     г.Дзержинск</v>
      </c>
      <c r="D3" s="165"/>
      <c r="F3" s="166" t="str">
        <f>HYPERLINK('пр.взв.'!D4)</f>
        <v>в.к.57  кг.</v>
      </c>
      <c r="G3" s="167"/>
    </row>
    <row r="4" spans="1:8" ht="12.75" customHeight="1">
      <c r="A4" s="196" t="s">
        <v>53</v>
      </c>
      <c r="B4" s="198" t="s">
        <v>5</v>
      </c>
      <c r="C4" s="200" t="s">
        <v>6</v>
      </c>
      <c r="D4" s="193" t="s">
        <v>7</v>
      </c>
      <c r="E4" s="192" t="s">
        <v>8</v>
      </c>
      <c r="F4" s="193"/>
      <c r="G4" s="184" t="s">
        <v>10</v>
      </c>
      <c r="H4" s="203" t="s">
        <v>9</v>
      </c>
    </row>
    <row r="5" spans="1:8" ht="9.75" customHeight="1" thickBot="1">
      <c r="A5" s="197"/>
      <c r="B5" s="199"/>
      <c r="C5" s="201"/>
      <c r="D5" s="195"/>
      <c r="E5" s="194"/>
      <c r="F5" s="195"/>
      <c r="G5" s="185"/>
      <c r="H5" s="204"/>
    </row>
    <row r="6" spans="1:8" ht="11.25" customHeight="1">
      <c r="A6" s="179">
        <v>1</v>
      </c>
      <c r="B6" s="180">
        <f>'пр.хода'!K17</f>
        <v>12</v>
      </c>
      <c r="C6" s="181" t="str">
        <f>VLOOKUP(B6,'пр.взв.'!B4:H105,2,FALSE)</f>
        <v>ДАНИЕЛЯН Михаил Спартакович</v>
      </c>
      <c r="D6" s="182" t="str">
        <f>VLOOKUP(B6,'пр.взв.'!B7:H42,3,FALSE)</f>
        <v>20.02.92, мс</v>
      </c>
      <c r="E6" s="186" t="str">
        <f>VLOOKUP(B6,'пр.взв.'!B7:H42,4,FALSE)</f>
        <v>ЮФО</v>
      </c>
      <c r="F6" s="190" t="str">
        <f>VLOOKUP(B6,'пр.взв.'!B7:H42,5,FALSE)</f>
        <v>КГУФКСиТ, Краснодар</v>
      </c>
      <c r="G6" s="188">
        <f>VLOOKUP(B6,'пр.взв.'!B7:H42,6,FALSE)</f>
        <v>0</v>
      </c>
      <c r="H6" s="205" t="str">
        <f>VLOOKUP(B6,'пр.взв.'!B7:H42,7,FALSE)</f>
        <v>Нефедов ДН Потапов ИС</v>
      </c>
    </row>
    <row r="7" spans="1:8" ht="11.25" customHeight="1">
      <c r="A7" s="177"/>
      <c r="B7" s="170"/>
      <c r="C7" s="171"/>
      <c r="D7" s="183"/>
      <c r="E7" s="187"/>
      <c r="F7" s="191"/>
      <c r="G7" s="189"/>
      <c r="H7" s="206"/>
    </row>
    <row r="8" spans="1:8" ht="11.25" customHeight="1">
      <c r="A8" s="177">
        <v>2</v>
      </c>
      <c r="B8" s="170">
        <f>'пр.хода'!K25</f>
        <v>5</v>
      </c>
      <c r="C8" s="178" t="str">
        <f>VLOOKUP(B8,'пр.взв.'!B1:H107,2,FALSE)</f>
        <v>МНАЦАКАНЯН Владимир Андреевич</v>
      </c>
      <c r="D8" s="173" t="str">
        <f>VLOOKUP(B8,'пр.взв.'!B9:H44,3,FALSE)</f>
        <v>27.04.97, мс</v>
      </c>
      <c r="E8" s="174" t="str">
        <f>VLOOKUP(B8,'пр.взв.'!B9:H44,4,FALSE)</f>
        <v>ЮФО</v>
      </c>
      <c r="F8" s="175" t="str">
        <f>VLOOKUP(B8,'пр.взв.'!B9:H44,5,FALSE)</f>
        <v>КГУФКСиТ, Краснодар</v>
      </c>
      <c r="G8" s="176">
        <f>VLOOKUP(B8,'пр.взв.'!B9:H44,6,FALSE)</f>
        <v>0</v>
      </c>
      <c r="H8" s="202" t="str">
        <f>VLOOKUP(B8,'пр.взв.'!B9:H44,7,FALSE)</f>
        <v>Нефедов ДН Потапов ИС</v>
      </c>
    </row>
    <row r="9" spans="1:8" ht="11.25" customHeight="1">
      <c r="A9" s="177"/>
      <c r="B9" s="170"/>
      <c r="C9" s="172"/>
      <c r="D9" s="173"/>
      <c r="E9" s="174"/>
      <c r="F9" s="175"/>
      <c r="G9" s="176"/>
      <c r="H9" s="202"/>
    </row>
    <row r="10" spans="1:8" ht="11.25" customHeight="1">
      <c r="A10" s="177">
        <v>3</v>
      </c>
      <c r="B10" s="170">
        <v>18</v>
      </c>
      <c r="C10" s="178" t="str">
        <f>VLOOKUP(B10,'пр.взв.'!B1:H109,2,FALSE)</f>
        <v>ФЕДОРОВ Александр Владимирович</v>
      </c>
      <c r="D10" s="173" t="str">
        <f>VLOOKUP(B10,'пр.взв.'!B1:H46,3,FALSE)</f>
        <v>08.09.94, мс</v>
      </c>
      <c r="E10" s="174" t="str">
        <f>VLOOKUP(B10,'пр.взв.'!B1:H46,4,FALSE)</f>
        <v>ПФО</v>
      </c>
      <c r="F10" s="175" t="str">
        <f>VLOOKUP(B10,'пр.взв.'!B1:H46,5,FALSE)</f>
        <v>ФГБОУ ВПО ЧГПУ им Яковлева И.Я., Чебоксары</v>
      </c>
      <c r="G10" s="176">
        <f>VLOOKUP(B10,'пр.взв.'!B1:H46,6,FALSE)</f>
        <v>0</v>
      </c>
      <c r="H10" s="202" t="str">
        <f>VLOOKUP(B10,'пр.взв.'!B1:H46,7,FALSE)</f>
        <v>Осипов ДН Малов СА</v>
      </c>
    </row>
    <row r="11" spans="1:8" ht="11.25" customHeight="1">
      <c r="A11" s="177"/>
      <c r="B11" s="170"/>
      <c r="C11" s="172"/>
      <c r="D11" s="173"/>
      <c r="E11" s="174"/>
      <c r="F11" s="175"/>
      <c r="G11" s="176"/>
      <c r="H11" s="202"/>
    </row>
    <row r="12" spans="1:8" ht="11.25" customHeight="1">
      <c r="A12" s="177">
        <v>3</v>
      </c>
      <c r="B12" s="170">
        <v>7</v>
      </c>
      <c r="C12" s="171" t="str">
        <f>VLOOKUP(B12,'пр.взв.'!B1:H111,2,FALSE)</f>
        <v>ГЛАДКИХ Владимир Андреевич</v>
      </c>
      <c r="D12" s="173" t="str">
        <f>VLOOKUP(B12,'пр.взв.'!B1:H48,3,FALSE)</f>
        <v>08.11.92, мсмк</v>
      </c>
      <c r="E12" s="174" t="str">
        <f>VLOOKUP(B12,'пр.взв.'!B1:H48,4,FALSE)</f>
        <v>УФО</v>
      </c>
      <c r="F12" s="175" t="str">
        <f>VLOOKUP(B12,'пр.взв.'!B1:H48,5,FALSE)</f>
        <v>ФГБОУ ВПО ЮУрГУ(НИУ),Челябинск</v>
      </c>
      <c r="G12" s="176">
        <f>VLOOKUP(B12,'пр.взв.'!B1:H48,6,FALSE)</f>
        <v>0</v>
      </c>
      <c r="H12" s="202" t="str">
        <f>VLOOKUP(B12,'пр.взв.'!B1:H48,7,FALSE)</f>
        <v>Кадолин ВИ</v>
      </c>
    </row>
    <row r="13" spans="1:8" ht="11.25" customHeight="1">
      <c r="A13" s="177"/>
      <c r="B13" s="170"/>
      <c r="C13" s="172"/>
      <c r="D13" s="173"/>
      <c r="E13" s="174"/>
      <c r="F13" s="175"/>
      <c r="G13" s="176"/>
      <c r="H13" s="202"/>
    </row>
    <row r="14" spans="1:8" ht="11.25" customHeight="1">
      <c r="A14" s="177">
        <v>5</v>
      </c>
      <c r="B14" s="170">
        <v>15</v>
      </c>
      <c r="C14" s="171" t="str">
        <f>VLOOKUP(B14,'пр.взв.'!B1:H113,2,FALSE)</f>
        <v>ГУРБАНОВ Сабухи Нажваддин Оглы</v>
      </c>
      <c r="D14" s="173" t="str">
        <f>VLOOKUP(B14,'пр.взв.'!B1:H50,3,FALSE)</f>
        <v>01.04.96, мс</v>
      </c>
      <c r="E14" s="174" t="str">
        <f>VLOOKUP(B14,'пр.взв.'!B1:H50,4,FALSE)</f>
        <v>ПФО</v>
      </c>
      <c r="F14" s="175" t="str">
        <f>VLOOKUP(B14,'пр.взв.'!B1:H50,5,FALSE)</f>
        <v>НГПУ им К.Минина, Н.Новгород</v>
      </c>
      <c r="G14" s="176">
        <f>VLOOKUP(B14,'пр.взв.'!B1:H50,6,FALSE)</f>
        <v>0</v>
      </c>
      <c r="H14" s="202" t="str">
        <f>VLOOKUP(B14,'пр.взв.'!B1:H50,7,FALSE)</f>
        <v>Симанов МВ Гаврилов АЕ</v>
      </c>
    </row>
    <row r="15" spans="1:8" ht="11.25" customHeight="1">
      <c r="A15" s="177"/>
      <c r="B15" s="170"/>
      <c r="C15" s="172"/>
      <c r="D15" s="173"/>
      <c r="E15" s="174"/>
      <c r="F15" s="175"/>
      <c r="G15" s="176"/>
      <c r="H15" s="202"/>
    </row>
    <row r="16" spans="1:8" ht="11.25" customHeight="1">
      <c r="A16" s="177">
        <v>5</v>
      </c>
      <c r="B16" s="170">
        <v>4</v>
      </c>
      <c r="C16" s="171" t="str">
        <f>VLOOKUP(B16,'пр.взв.'!B1:H115,2,FALSE)</f>
        <v>ГРИНЬКОВ Герман Владимирович</v>
      </c>
      <c r="D16" s="173" t="str">
        <f>VLOOKUP(B16,'пр.взв.'!B1:H52,3,FALSE)</f>
        <v>21.07.94, кмс</v>
      </c>
      <c r="E16" s="174" t="str">
        <f>VLOOKUP(B16,'пр.взв.'!B1:H52,4,FALSE)</f>
        <v>УФО</v>
      </c>
      <c r="F16" s="175" t="str">
        <f>VLOOKUP(B16,'пр.взв.'!B1:H52,5,FALSE)</f>
        <v>ШГПУ, Курган</v>
      </c>
      <c r="G16" s="176">
        <f>VLOOKUP(B16,'пр.взв.'!B1:H52,6,FALSE)</f>
        <v>0</v>
      </c>
      <c r="H16" s="202" t="str">
        <f>VLOOKUP(B16,'пр.взв.'!B1:H52,7,FALSE)</f>
        <v>Старцев АА Жавкин ЭБ</v>
      </c>
    </row>
    <row r="17" spans="1:8" ht="11.25" customHeight="1">
      <c r="A17" s="177"/>
      <c r="B17" s="170"/>
      <c r="C17" s="172"/>
      <c r="D17" s="173"/>
      <c r="E17" s="174"/>
      <c r="F17" s="175"/>
      <c r="G17" s="176"/>
      <c r="H17" s="202"/>
    </row>
    <row r="18" spans="1:8" ht="11.25" customHeight="1">
      <c r="A18" s="169" t="s">
        <v>54</v>
      </c>
      <c r="B18" s="170">
        <v>9</v>
      </c>
      <c r="C18" s="171" t="str">
        <f>VLOOKUP(B18,'пр.взв.'!B1:H117,2,FALSE)</f>
        <v>КОЗЛОВ Владимир Михайлович</v>
      </c>
      <c r="D18" s="173" t="str">
        <f>VLOOKUP(B18,'пр.взв.'!B1:H54,3,FALSE)</f>
        <v>27.08.95, мс</v>
      </c>
      <c r="E18" s="174" t="str">
        <f>VLOOKUP(B18,'пр.взв.'!B1:H54,4,FALSE)</f>
        <v>ЦФО</v>
      </c>
      <c r="F18" s="175" t="str">
        <f>VLOOKUP(B18,'пр.взв.'!B1:H54,5,FALSE)</f>
        <v>РГУ им.Есенина С.А., Рязань</v>
      </c>
      <c r="G18" s="176">
        <f>VLOOKUP(B18,'пр.взв.'!B1:H54,6,FALSE)</f>
        <v>0</v>
      </c>
      <c r="H18" s="202" t="str">
        <f>VLOOKUP(B18,'пр.взв.'!B1:H54,7,FALSE)</f>
        <v>Яковенко ДВ Брагин ИЕ</v>
      </c>
    </row>
    <row r="19" spans="1:8" ht="11.25" customHeight="1">
      <c r="A19" s="169"/>
      <c r="B19" s="170"/>
      <c r="C19" s="172"/>
      <c r="D19" s="173"/>
      <c r="E19" s="174"/>
      <c r="F19" s="175"/>
      <c r="G19" s="176"/>
      <c r="H19" s="202"/>
    </row>
    <row r="20" spans="1:8" ht="11.25" customHeight="1">
      <c r="A20" s="169" t="s">
        <v>54</v>
      </c>
      <c r="B20" s="170">
        <v>6</v>
      </c>
      <c r="C20" s="171" t="str">
        <f>VLOOKUP(B20,'пр.взв.'!B1:H119,2,FALSE)</f>
        <v>ХАФИЗОВ Дамир Вамильевич</v>
      </c>
      <c r="D20" s="173" t="str">
        <f>VLOOKUP(B20,'пр.взв.'!B2:H56,3,FALSE)</f>
        <v>10.10.97, кмс</v>
      </c>
      <c r="E20" s="174" t="str">
        <f>VLOOKUP(B20,'пр.взв.'!B2:H56,4,FALSE)</f>
        <v>ЦФО</v>
      </c>
      <c r="F20" s="175" t="str">
        <f>VLOOKUP(B20,'пр.взв.'!B2:H56,5,FALSE)</f>
        <v>ВЮИ ФСИН России, Владимир</v>
      </c>
      <c r="G20" s="176">
        <f>VLOOKUP(B20,'пр.взв.'!B2:H56,6,FALSE)</f>
        <v>0</v>
      </c>
      <c r="H20" s="202" t="str">
        <f>VLOOKUP(B20,'пр.взв.'!B2:H56,7,FALSE)</f>
        <v>Кашутин АВ Андреев АС</v>
      </c>
    </row>
    <row r="21" spans="1:8" ht="11.25" customHeight="1">
      <c r="A21" s="169"/>
      <c r="B21" s="170"/>
      <c r="C21" s="172"/>
      <c r="D21" s="173"/>
      <c r="E21" s="174"/>
      <c r="F21" s="175"/>
      <c r="G21" s="176"/>
      <c r="H21" s="202"/>
    </row>
    <row r="22" spans="1:8" ht="11.25" customHeight="1">
      <c r="A22" s="169" t="s">
        <v>137</v>
      </c>
      <c r="B22" s="170">
        <v>13</v>
      </c>
      <c r="C22" s="171" t="str">
        <f>VLOOKUP(B22,'пр.взв.'!B2:H121,2,FALSE)</f>
        <v>МОЙСЕЕНКО Роберт Александрович</v>
      </c>
      <c r="D22" s="173" t="str">
        <f>VLOOKUP(B22,'пр.взв.'!B2:H58,3,FALSE)</f>
        <v>19.11.97, кмс</v>
      </c>
      <c r="E22" s="174" t="str">
        <f>VLOOKUP(B22,'пр.взв.'!B2:H58,4,FALSE)</f>
        <v>СЗФО</v>
      </c>
      <c r="F22" s="175" t="str">
        <f>VLOOKUP(B22,'пр.взв.'!B2:H58,5,FALSE)</f>
        <v>ПГУ, Петрозаводск</v>
      </c>
      <c r="G22" s="176">
        <f>VLOOKUP(B22,'пр.взв.'!B2:H58,6,FALSE)</f>
        <v>0</v>
      </c>
      <c r="H22" s="202" t="str">
        <f>VLOOKUP(B22,'пр.взв.'!B2:H58,7,FALSE)</f>
        <v>Шегельман ИР</v>
      </c>
    </row>
    <row r="23" spans="1:8" ht="11.25" customHeight="1">
      <c r="A23" s="169"/>
      <c r="B23" s="170"/>
      <c r="C23" s="172"/>
      <c r="D23" s="173"/>
      <c r="E23" s="174"/>
      <c r="F23" s="175"/>
      <c r="G23" s="176"/>
      <c r="H23" s="202"/>
    </row>
    <row r="24" spans="1:8" ht="11.25" customHeight="1">
      <c r="A24" s="169" t="s">
        <v>137</v>
      </c>
      <c r="B24" s="170">
        <v>3</v>
      </c>
      <c r="C24" s="171" t="str">
        <f>VLOOKUP(B24,'пр.взв.'!B2:H123,2,FALSE)</f>
        <v>ЕШКУТОВ Илья Александрович</v>
      </c>
      <c r="D24" s="173" t="str">
        <f>VLOOKUP(B24,'пр.взв.'!B2:H60,3,FALSE)</f>
        <v>18.04.97, кмс</v>
      </c>
      <c r="E24" s="174" t="str">
        <f>VLOOKUP(B24,'пр.взв.'!B2:H60,4,FALSE)</f>
        <v>ЦФО</v>
      </c>
      <c r="F24" s="175" t="str">
        <f>VLOOKUP(B24,'пр.взв.'!B2:H60,5,FALSE)</f>
        <v>ИГХТУ,Иваново</v>
      </c>
      <c r="G24" s="176">
        <f>VLOOKUP(B24,'пр.взв.'!B2:H60,6,FALSE)</f>
        <v>0</v>
      </c>
      <c r="H24" s="202" t="str">
        <f>VLOOKUP(B24,'пр.взв.'!B2:H60,7,FALSE)</f>
        <v>Володин АН Изместьев Вп</v>
      </c>
    </row>
    <row r="25" spans="1:8" ht="11.25" customHeight="1">
      <c r="A25" s="169"/>
      <c r="B25" s="170"/>
      <c r="C25" s="172"/>
      <c r="D25" s="173"/>
      <c r="E25" s="174"/>
      <c r="F25" s="175"/>
      <c r="G25" s="176"/>
      <c r="H25" s="202"/>
    </row>
    <row r="26" spans="1:8" ht="11.25" customHeight="1">
      <c r="A26" s="169" t="s">
        <v>137</v>
      </c>
      <c r="B26" s="170">
        <v>2</v>
      </c>
      <c r="C26" s="171" t="str">
        <f>VLOOKUP(B26,'пр.взв.'!B2:H125,2,FALSE)</f>
        <v>ЯМОНЧАРЯЕВ Айвар Александрович</v>
      </c>
      <c r="D26" s="173" t="str">
        <f>VLOOKUP(B26,'пр.взв.'!B2:H62,3,FALSE)</f>
        <v>16.07.93,мс</v>
      </c>
      <c r="E26" s="174" t="str">
        <f>VLOOKUP(B26,'пр.взв.'!B2:H62,4,FALSE)</f>
        <v>СФО</v>
      </c>
      <c r="F26" s="175" t="str">
        <f>VLOOKUP(B26,'пр.взв.'!B2:H62,5,FALSE)</f>
        <v>ГАГУ , Р.Алтай</v>
      </c>
      <c r="G26" s="176">
        <f>VLOOKUP(B26,'пр.взв.'!B2:H62,6,FALSE)</f>
        <v>0</v>
      </c>
      <c r="H26" s="202" t="str">
        <f>VLOOKUP(B26,'пр.взв.'!B2:H62,7,FALSE)</f>
        <v>Яйтаков АМ</v>
      </c>
    </row>
    <row r="27" spans="1:8" ht="11.25" customHeight="1">
      <c r="A27" s="169"/>
      <c r="B27" s="170"/>
      <c r="C27" s="172"/>
      <c r="D27" s="173"/>
      <c r="E27" s="174"/>
      <c r="F27" s="175"/>
      <c r="G27" s="176"/>
      <c r="H27" s="202"/>
    </row>
    <row r="28" spans="1:8" ht="11.25" customHeight="1">
      <c r="A28" s="169" t="s">
        <v>137</v>
      </c>
      <c r="B28" s="170">
        <v>8</v>
      </c>
      <c r="C28" s="171" t="str">
        <f>VLOOKUP(B28,'пр.взв.'!B2:H127,2,FALSE)</f>
        <v>КАБДАХОВ Мурат Асланович</v>
      </c>
      <c r="D28" s="173" t="str">
        <f>VLOOKUP(B28,'пр.взв.'!B2:H64,3,FALSE)</f>
        <v>31.01.97, кмс</v>
      </c>
      <c r="E28" s="174" t="str">
        <f>VLOOKUP(B28,'пр.взв.'!B2:H64,4,FALSE)</f>
        <v>СКФО</v>
      </c>
      <c r="F28" s="175" t="str">
        <f>VLOOKUP(B28,'пр.взв.'!B2:H64,5,FALSE)</f>
        <v>СКГГТУ, Карачаево-Чергкесия</v>
      </c>
      <c r="G28" s="176">
        <f>VLOOKUP(B28,'пр.взв.'!B2:H64,6,FALSE)</f>
        <v>0</v>
      </c>
      <c r="H28" s="202" t="str">
        <f>VLOOKUP(B28,'пр.взв.'!B2:H64,7,FALSE)</f>
        <v>Кишмахов МВ</v>
      </c>
    </row>
    <row r="29" spans="1:8" ht="11.25" customHeight="1">
      <c r="A29" s="169"/>
      <c r="B29" s="170"/>
      <c r="C29" s="172"/>
      <c r="D29" s="173"/>
      <c r="E29" s="174"/>
      <c r="F29" s="175"/>
      <c r="G29" s="176"/>
      <c r="H29" s="202"/>
    </row>
    <row r="30" spans="1:8" ht="11.25" customHeight="1">
      <c r="A30" s="169" t="s">
        <v>24</v>
      </c>
      <c r="B30" s="170">
        <v>10</v>
      </c>
      <c r="C30" s="171" t="str">
        <f>VLOOKUP(B30,'пр.взв.'!B2:H129,2,FALSE)</f>
        <v>АНДРИАНОВ Александр Михайлович</v>
      </c>
      <c r="D30" s="173" t="str">
        <f>VLOOKUP(B30,'пр.взв.'!B3:H66,3,FALSE)</f>
        <v>19.01.93, мс</v>
      </c>
      <c r="E30" s="174" t="str">
        <f>VLOOKUP(B30,'пр.взв.'!B3:H66,4,FALSE)</f>
        <v>УФО</v>
      </c>
      <c r="F30" s="175" t="str">
        <f>VLOOKUP(B30,'пр.взв.'!B3:H66,5,FALSE)</f>
        <v>ШГПУ, Курган</v>
      </c>
      <c r="G30" s="176">
        <f>VLOOKUP(B30,'пр.взв.'!B3:H66,6,FALSE)</f>
        <v>0</v>
      </c>
      <c r="H30" s="202" t="str">
        <f>VLOOKUP(B30,'пр.взв.'!B3:H66,7,FALSE)</f>
        <v>Старцев АА Жавкин ЭБ</v>
      </c>
    </row>
    <row r="31" spans="1:8" ht="11.25" customHeight="1">
      <c r="A31" s="169"/>
      <c r="B31" s="170"/>
      <c r="C31" s="172"/>
      <c r="D31" s="173"/>
      <c r="E31" s="174"/>
      <c r="F31" s="175"/>
      <c r="G31" s="176"/>
      <c r="H31" s="202"/>
    </row>
    <row r="32" spans="1:8" ht="11.25" customHeight="1">
      <c r="A32" s="169" t="s">
        <v>138</v>
      </c>
      <c r="B32" s="170">
        <v>17</v>
      </c>
      <c r="C32" s="171" t="str">
        <f>VLOOKUP(B32,'пр.взв.'!B3:H131,2,FALSE)</f>
        <v>ПАСТУХОВ Иван Сергеевич</v>
      </c>
      <c r="D32" s="173" t="str">
        <f>VLOOKUP(B32,'пр.взв.'!B3:H68,3,FALSE)</f>
        <v>28.02.92, мс</v>
      </c>
      <c r="E32" s="174" t="str">
        <f>VLOOKUP(B32,'пр.взв.'!B3:H68,4,FALSE)</f>
        <v>М</v>
      </c>
      <c r="F32" s="175" t="str">
        <f>VLOOKUP(B32,'пр.взв.'!B3:H68,5,FALSE)</f>
        <v>РГУФКСМиТ, Москва</v>
      </c>
      <c r="G32" s="176">
        <f>VLOOKUP(B32,'пр.взв.'!B3:H68,6,FALSE)</f>
        <v>0</v>
      </c>
      <c r="H32" s="202" t="str">
        <f>VLOOKUP(B32,'пр.взв.'!B3:H68,7,FALSE)</f>
        <v>Астахов ДБ</v>
      </c>
    </row>
    <row r="33" spans="1:8" ht="11.25" customHeight="1">
      <c r="A33" s="169"/>
      <c r="B33" s="170"/>
      <c r="C33" s="172"/>
      <c r="D33" s="173"/>
      <c r="E33" s="174"/>
      <c r="F33" s="175"/>
      <c r="G33" s="176"/>
      <c r="H33" s="202"/>
    </row>
    <row r="34" spans="1:8" ht="11.25" customHeight="1">
      <c r="A34" s="169" t="s">
        <v>138</v>
      </c>
      <c r="B34" s="170">
        <v>11</v>
      </c>
      <c r="C34" s="171" t="str">
        <f>VLOOKUP(B34,'пр.взв.'!B3:H133,2,FALSE)</f>
        <v>ГУСЕЙНОВ Турал Зульфи-оглы</v>
      </c>
      <c r="D34" s="173" t="str">
        <f>VLOOKUP(B34,'пр.взв.'!B3:H70,3,FALSE)</f>
        <v>24.03.93, 1р</v>
      </c>
      <c r="E34" s="174" t="str">
        <f>VLOOKUP(B34,'пр.взв.'!B3:H70,4,FALSE)</f>
        <v>СФО</v>
      </c>
      <c r="F34" s="175" t="str">
        <f>VLOOKUP(B34,'пр.взв.'!B3:H70,5,FALSE)</f>
        <v>ЗГУ, Забайкальский край,Чита</v>
      </c>
      <c r="G34" s="176">
        <f>VLOOKUP(B34,'пр.взв.'!B3:H70,6,FALSE)</f>
        <v>0</v>
      </c>
      <c r="H34" s="202" t="str">
        <f>VLOOKUP(B34,'пр.взв.'!B3:H70,7,FALSE)</f>
        <v>Бадманцыренов ДЦ</v>
      </c>
    </row>
    <row r="35" spans="1:8" ht="11.25" customHeight="1">
      <c r="A35" s="169"/>
      <c r="B35" s="170"/>
      <c r="C35" s="172"/>
      <c r="D35" s="173"/>
      <c r="E35" s="174"/>
      <c r="F35" s="175"/>
      <c r="G35" s="176"/>
      <c r="H35" s="202"/>
    </row>
    <row r="36" spans="1:8" ht="11.25" customHeight="1">
      <c r="A36" s="169" t="s">
        <v>138</v>
      </c>
      <c r="B36" s="170">
        <v>14</v>
      </c>
      <c r="C36" s="171" t="str">
        <f>VLOOKUP(B36,'пр.взв.'!B3:H135,2,FALSE)</f>
        <v>СУРИН Александр Игоревич</v>
      </c>
      <c r="D36" s="173" t="str">
        <f>VLOOKUP(B36,'пр.взв.'!B3:H72,3,FALSE)</f>
        <v>29.06.96, кмс</v>
      </c>
      <c r="E36" s="174" t="str">
        <f>VLOOKUP(B36,'пр.взв.'!B5:H72,4,FALSE)</f>
        <v>ЦФО</v>
      </c>
      <c r="F36" s="175" t="str">
        <f>VLOOKUP(B36,'пр.взв.'!B3:H72,5,FALSE)</f>
        <v>Ряз.Филиал МУ МВД России им.Кикотя В.Я.</v>
      </c>
      <c r="G36" s="176">
        <f>VLOOKUP(B36,'пр.взв.'!B3:H72,6,FALSE)</f>
        <v>0</v>
      </c>
      <c r="H36" s="202" t="str">
        <f>VLOOKUP(B36,'пр.взв.'!B3:H72,7,FALSE)</f>
        <v>Фофанов КН Яковенко ДВ</v>
      </c>
    </row>
    <row r="37" spans="1:8" ht="11.25" customHeight="1">
      <c r="A37" s="169"/>
      <c r="B37" s="170"/>
      <c r="C37" s="172"/>
      <c r="D37" s="173"/>
      <c r="E37" s="174"/>
      <c r="F37" s="175"/>
      <c r="G37" s="176"/>
      <c r="H37" s="202"/>
    </row>
    <row r="38" spans="1:8" ht="11.25" customHeight="1">
      <c r="A38" s="169" t="s">
        <v>138</v>
      </c>
      <c r="B38" s="170">
        <v>16</v>
      </c>
      <c r="C38" s="171" t="str">
        <f>VLOOKUP(B38,'пр.взв.'!B3:H137,2,FALSE)</f>
        <v>КОРОВИН Илья Игоревич</v>
      </c>
      <c r="D38" s="173" t="str">
        <f>VLOOKUP(B38,'пр.взв.'!B3:H74,3,FALSE)</f>
        <v>07.12.94, кмс</v>
      </c>
      <c r="E38" s="174" t="str">
        <f>VLOOKUP(B38,'пр.взв.'!B3:H74,4,FALSE)</f>
        <v>ЦФО</v>
      </c>
      <c r="F38" s="175" t="str">
        <f>VLOOKUP(B38,'пр.взв.'!B3:H74,5,FALSE)</f>
        <v>МГОУ, Щелково</v>
      </c>
      <c r="G38" s="176">
        <f>VLOOKUP(B38,'пр.взв.'!B3:H74,6,FALSE)</f>
        <v>0</v>
      </c>
      <c r="H38" s="202" t="str">
        <f>VLOOKUP(B38,'пр.взв.'!B3:H74,7,FALSE)</f>
        <v>Гончаров ЮС</v>
      </c>
    </row>
    <row r="39" spans="1:8" ht="11.25" customHeight="1">
      <c r="A39" s="169"/>
      <c r="B39" s="170"/>
      <c r="C39" s="172"/>
      <c r="D39" s="173"/>
      <c r="E39" s="174"/>
      <c r="F39" s="175"/>
      <c r="G39" s="176"/>
      <c r="H39" s="202"/>
    </row>
    <row r="40" spans="1:8" ht="11.25" customHeight="1">
      <c r="A40" s="169" t="s">
        <v>25</v>
      </c>
      <c r="B40" s="170">
        <v>1</v>
      </c>
      <c r="C40" s="171" t="str">
        <f>VLOOKUP(B40,'пр.взв.'!B3:H139,2,FALSE)</f>
        <v>СКОТНИКОВ Максим Александрович</v>
      </c>
      <c r="D40" s="173" t="str">
        <f>VLOOKUP(B40,'пр.взв.'!B4:H76,3,FALSE)</f>
        <v>14.07.95, кмс</v>
      </c>
      <c r="E40" s="174" t="str">
        <f>VLOOKUP(B40,'пр.взв.'!B4:H76,4,FALSE)</f>
        <v>ЦФО</v>
      </c>
      <c r="F40" s="175" t="str">
        <f>VLOOKUP(B40,'пр.взв.'!B4:H76,5,FALSE)</f>
        <v>ВлГУ, Владимир</v>
      </c>
      <c r="G40" s="176">
        <f>VLOOKUP(B40,'пр.взв.'!B4:H76,6,FALSE)</f>
        <v>0</v>
      </c>
      <c r="H40" s="202" t="str">
        <f>VLOOKUP(B40,'пр.взв.'!B4:H76,7,FALSE)</f>
        <v>Гадалов АВ</v>
      </c>
    </row>
    <row r="41" spans="1:8" ht="11.25" customHeight="1">
      <c r="A41" s="169"/>
      <c r="B41" s="170"/>
      <c r="C41" s="172"/>
      <c r="D41" s="173"/>
      <c r="E41" s="174"/>
      <c r="F41" s="175"/>
      <c r="G41" s="176"/>
      <c r="H41" s="202"/>
    </row>
    <row r="42" spans="1:7" ht="40.5" customHeight="1">
      <c r="A42" s="71" t="str">
        <f>HYPERLINK('[1]реквизиты'!$A$6)</f>
        <v>Гл. судья, судья МК</v>
      </c>
      <c r="B42" s="31"/>
      <c r="C42" s="72"/>
      <c r="D42" s="73"/>
      <c r="E42" s="149" t="str">
        <f>'[1]реквизиты'!$G$7</f>
        <v>Горбунов А.В.</v>
      </c>
      <c r="G42" s="162" t="str">
        <f>'[1]реквизиты'!$G$8</f>
        <v>/Омск/</v>
      </c>
    </row>
    <row r="43" spans="1:7" ht="47.25" customHeight="1">
      <c r="A43" s="71" t="str">
        <f>HYPERLINK('[1]реквизиты'!$A$8)</f>
        <v>Гл. секретарь, судья ВК</v>
      </c>
      <c r="B43" s="31"/>
      <c r="C43" s="72"/>
      <c r="D43" s="73"/>
      <c r="E43" s="161" t="str">
        <f>'[1]реквизиты'!$G$9</f>
        <v>Тимошин А.С.</v>
      </c>
      <c r="G43" s="162" t="str">
        <f>'[1]реквизиты'!$G$10</f>
        <v>/Рыбинск/</v>
      </c>
    </row>
    <row r="44" spans="1:7" ht="12.75">
      <c r="A44" s="31"/>
      <c r="B44" s="31"/>
      <c r="C44" s="31"/>
      <c r="D44" s="31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mergeCells count="156">
    <mergeCell ref="D2:H2"/>
    <mergeCell ref="A1:H1"/>
    <mergeCell ref="H36:H37"/>
    <mergeCell ref="H38:H39"/>
    <mergeCell ref="H20:H21"/>
    <mergeCell ref="H22:H23"/>
    <mergeCell ref="H24:H25"/>
    <mergeCell ref="H26:H27"/>
    <mergeCell ref="H12:H13"/>
    <mergeCell ref="H14:H15"/>
    <mergeCell ref="H40:H41"/>
    <mergeCell ref="H28:H29"/>
    <mergeCell ref="H30:H31"/>
    <mergeCell ref="H32:H33"/>
    <mergeCell ref="H34:H35"/>
    <mergeCell ref="H16:H17"/>
    <mergeCell ref="H18:H19"/>
    <mergeCell ref="H4:H5"/>
    <mergeCell ref="H6:H7"/>
    <mergeCell ref="H8:H9"/>
    <mergeCell ref="H10:H11"/>
    <mergeCell ref="C40:C41"/>
    <mergeCell ref="D40:D41"/>
    <mergeCell ref="C36:C37"/>
    <mergeCell ref="D36:D37"/>
    <mergeCell ref="E40:E41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C32:C33"/>
    <mergeCell ref="D32:D33"/>
    <mergeCell ref="E32:E33"/>
    <mergeCell ref="A34:A35"/>
    <mergeCell ref="B34:B35"/>
    <mergeCell ref="A36:A37"/>
    <mergeCell ref="B36:B37"/>
    <mergeCell ref="A32:A33"/>
    <mergeCell ref="B32:B33"/>
    <mergeCell ref="C34:C35"/>
    <mergeCell ref="F38:F39"/>
    <mergeCell ref="G38:G39"/>
    <mergeCell ref="F40:F41"/>
    <mergeCell ref="G40:G41"/>
    <mergeCell ref="F34:F35"/>
    <mergeCell ref="G34:G35"/>
    <mergeCell ref="F36:F37"/>
    <mergeCell ref="G36:G37"/>
    <mergeCell ref="E38:E39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2"/>
  <sheetViews>
    <sheetView tabSelected="1" workbookViewId="0" topLeftCell="A19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8" t="s">
        <v>26</v>
      </c>
      <c r="B1" s="168"/>
      <c r="C1" s="168"/>
      <c r="D1" s="168"/>
      <c r="E1" s="168"/>
      <c r="F1" s="168"/>
      <c r="G1" s="168"/>
      <c r="H1" s="168"/>
    </row>
    <row r="2" spans="3:9" ht="27.75" customHeight="1" thickBot="1">
      <c r="C2" s="207" t="str">
        <f>HYPERLINK('[1]реквизиты'!$A$2)</f>
        <v>Чемпионат Российского студенческого спортивного союза по самбо</v>
      </c>
      <c r="D2" s="208"/>
      <c r="E2" s="208"/>
      <c r="F2" s="208"/>
      <c r="G2" s="208"/>
      <c r="H2" s="209"/>
      <c r="I2" s="69"/>
    </row>
    <row r="3" spans="1:8" ht="12.75" customHeight="1">
      <c r="A3" s="237" t="str">
        <f>HYPERLINK('[1]реквизиты'!$A$3)</f>
        <v>19-22 апреля 2016 г     г.Дзержинск</v>
      </c>
      <c r="B3" s="237"/>
      <c r="C3" s="237"/>
      <c r="D3" s="237"/>
      <c r="E3" s="237"/>
      <c r="F3" s="237"/>
      <c r="G3" s="237"/>
      <c r="H3" s="237"/>
    </row>
    <row r="4" spans="4:5" ht="12.75">
      <c r="D4" s="213" t="s">
        <v>133</v>
      </c>
      <c r="E4" s="213"/>
    </row>
    <row r="5" spans="1:8" ht="12.75" customHeight="1">
      <c r="A5" s="229" t="s">
        <v>4</v>
      </c>
      <c r="B5" s="231" t="s">
        <v>5</v>
      </c>
      <c r="C5" s="229" t="s">
        <v>6</v>
      </c>
      <c r="D5" s="229" t="s">
        <v>7</v>
      </c>
      <c r="E5" s="233" t="s">
        <v>8</v>
      </c>
      <c r="F5" s="234"/>
      <c r="G5" s="229" t="s">
        <v>10</v>
      </c>
      <c r="H5" s="229" t="s">
        <v>9</v>
      </c>
    </row>
    <row r="6" spans="1:8" ht="12.75" customHeight="1">
      <c r="A6" s="230"/>
      <c r="B6" s="232"/>
      <c r="C6" s="230"/>
      <c r="D6" s="230"/>
      <c r="E6" s="235"/>
      <c r="F6" s="236"/>
      <c r="G6" s="230"/>
      <c r="H6" s="230"/>
    </row>
    <row r="7" spans="1:8" ht="12.75" customHeight="1">
      <c r="A7" s="219">
        <v>1</v>
      </c>
      <c r="B7" s="225">
        <v>1</v>
      </c>
      <c r="C7" s="221" t="s">
        <v>57</v>
      </c>
      <c r="D7" s="214" t="s">
        <v>58</v>
      </c>
      <c r="E7" s="216" t="s">
        <v>59</v>
      </c>
      <c r="F7" s="212" t="s">
        <v>60</v>
      </c>
      <c r="G7" s="211"/>
      <c r="H7" s="221" t="s">
        <v>61</v>
      </c>
    </row>
    <row r="8" spans="1:8" ht="15" customHeight="1">
      <c r="A8" s="219"/>
      <c r="B8" s="225"/>
      <c r="C8" s="221"/>
      <c r="D8" s="227"/>
      <c r="E8" s="217"/>
      <c r="F8" s="212"/>
      <c r="G8" s="211"/>
      <c r="H8" s="227"/>
    </row>
    <row r="9" spans="1:8" ht="12.75" customHeight="1">
      <c r="A9" s="219">
        <v>2</v>
      </c>
      <c r="B9" s="225">
        <v>2</v>
      </c>
      <c r="C9" s="221" t="s">
        <v>62</v>
      </c>
      <c r="D9" s="218" t="s">
        <v>63</v>
      </c>
      <c r="E9" s="216" t="s">
        <v>64</v>
      </c>
      <c r="F9" s="212" t="s">
        <v>65</v>
      </c>
      <c r="G9" s="211"/>
      <c r="H9" s="221" t="s">
        <v>66</v>
      </c>
    </row>
    <row r="10" spans="1:8" ht="15" customHeight="1">
      <c r="A10" s="219"/>
      <c r="B10" s="225"/>
      <c r="C10" s="221"/>
      <c r="D10" s="218"/>
      <c r="E10" s="217"/>
      <c r="F10" s="212"/>
      <c r="G10" s="211"/>
      <c r="H10" s="227"/>
    </row>
    <row r="11" spans="1:8" ht="15" customHeight="1">
      <c r="A11" s="219">
        <v>3</v>
      </c>
      <c r="B11" s="220">
        <v>3</v>
      </c>
      <c r="C11" s="223" t="s">
        <v>67</v>
      </c>
      <c r="D11" s="218" t="s">
        <v>68</v>
      </c>
      <c r="E11" s="216" t="s">
        <v>59</v>
      </c>
      <c r="F11" s="212" t="s">
        <v>69</v>
      </c>
      <c r="G11" s="218"/>
      <c r="H11" s="223" t="s">
        <v>70</v>
      </c>
    </row>
    <row r="12" spans="1:8" ht="15.75" customHeight="1">
      <c r="A12" s="219"/>
      <c r="B12" s="220"/>
      <c r="C12" s="223"/>
      <c r="D12" s="218"/>
      <c r="E12" s="217"/>
      <c r="F12" s="212"/>
      <c r="G12" s="218"/>
      <c r="H12" s="223"/>
    </row>
    <row r="13" spans="1:8" ht="12.75" customHeight="1">
      <c r="A13" s="219">
        <v>4</v>
      </c>
      <c r="B13" s="225">
        <v>4</v>
      </c>
      <c r="C13" s="221" t="s">
        <v>71</v>
      </c>
      <c r="D13" s="214" t="s">
        <v>72</v>
      </c>
      <c r="E13" s="216" t="s">
        <v>73</v>
      </c>
      <c r="F13" s="212" t="s">
        <v>74</v>
      </c>
      <c r="G13" s="211"/>
      <c r="H13" s="221" t="s">
        <v>75</v>
      </c>
    </row>
    <row r="14" spans="1:8" ht="15" customHeight="1">
      <c r="A14" s="219"/>
      <c r="B14" s="225"/>
      <c r="C14" s="221"/>
      <c r="D14" s="227"/>
      <c r="E14" s="217"/>
      <c r="F14" s="212"/>
      <c r="G14" s="211"/>
      <c r="H14" s="227"/>
    </row>
    <row r="15" spans="1:8" ht="12.75" customHeight="1">
      <c r="A15" s="219">
        <v>5</v>
      </c>
      <c r="B15" s="222">
        <v>5</v>
      </c>
      <c r="C15" s="221" t="s">
        <v>76</v>
      </c>
      <c r="D15" s="214" t="s">
        <v>77</v>
      </c>
      <c r="E15" s="216" t="s">
        <v>78</v>
      </c>
      <c r="F15" s="212" t="s">
        <v>79</v>
      </c>
      <c r="G15" s="211"/>
      <c r="H15" s="221" t="s">
        <v>80</v>
      </c>
    </row>
    <row r="16" spans="1:8" ht="15" customHeight="1">
      <c r="A16" s="219"/>
      <c r="B16" s="222"/>
      <c r="C16" s="221"/>
      <c r="D16" s="215"/>
      <c r="E16" s="217"/>
      <c r="F16" s="212"/>
      <c r="G16" s="211"/>
      <c r="H16" s="215"/>
    </row>
    <row r="17" spans="1:8" ht="12.75" customHeight="1">
      <c r="A17" s="219">
        <v>6</v>
      </c>
      <c r="B17" s="222">
        <v>6</v>
      </c>
      <c r="C17" s="221" t="s">
        <v>81</v>
      </c>
      <c r="D17" s="214" t="s">
        <v>82</v>
      </c>
      <c r="E17" s="216" t="s">
        <v>59</v>
      </c>
      <c r="F17" s="212" t="s">
        <v>83</v>
      </c>
      <c r="G17" s="211"/>
      <c r="H17" s="221" t="s">
        <v>84</v>
      </c>
    </row>
    <row r="18" spans="1:8" ht="15" customHeight="1">
      <c r="A18" s="219"/>
      <c r="B18" s="222"/>
      <c r="C18" s="221"/>
      <c r="D18" s="215"/>
      <c r="E18" s="217"/>
      <c r="F18" s="212"/>
      <c r="G18" s="211"/>
      <c r="H18" s="215"/>
    </row>
    <row r="19" spans="1:8" ht="12.75" customHeight="1">
      <c r="A19" s="219">
        <v>7</v>
      </c>
      <c r="B19" s="225">
        <v>7</v>
      </c>
      <c r="C19" s="223" t="s">
        <v>85</v>
      </c>
      <c r="D19" s="218" t="s">
        <v>86</v>
      </c>
      <c r="E19" s="216" t="s">
        <v>73</v>
      </c>
      <c r="F19" s="212" t="s">
        <v>87</v>
      </c>
      <c r="G19" s="218"/>
      <c r="H19" s="223" t="s">
        <v>88</v>
      </c>
    </row>
    <row r="20" spans="1:8" ht="15" customHeight="1">
      <c r="A20" s="219"/>
      <c r="B20" s="225"/>
      <c r="C20" s="223"/>
      <c r="D20" s="218"/>
      <c r="E20" s="217"/>
      <c r="F20" s="212"/>
      <c r="G20" s="218"/>
      <c r="H20" s="223"/>
    </row>
    <row r="21" spans="1:8" ht="12.75" customHeight="1">
      <c r="A21" s="219">
        <v>8</v>
      </c>
      <c r="B21" s="222">
        <v>8</v>
      </c>
      <c r="C21" s="221" t="s">
        <v>89</v>
      </c>
      <c r="D21" s="214" t="s">
        <v>90</v>
      </c>
      <c r="E21" s="216" t="s">
        <v>91</v>
      </c>
      <c r="F21" s="212" t="s">
        <v>92</v>
      </c>
      <c r="G21" s="211"/>
      <c r="H21" s="221" t="s">
        <v>93</v>
      </c>
    </row>
    <row r="22" spans="1:8" ht="15" customHeight="1">
      <c r="A22" s="219"/>
      <c r="B22" s="222"/>
      <c r="C22" s="221"/>
      <c r="D22" s="215"/>
      <c r="E22" s="217"/>
      <c r="F22" s="212"/>
      <c r="G22" s="211"/>
      <c r="H22" s="215"/>
    </row>
    <row r="23" spans="1:8" ht="12.75" customHeight="1">
      <c r="A23" s="219">
        <v>9</v>
      </c>
      <c r="B23" s="222">
        <v>9</v>
      </c>
      <c r="C23" s="221" t="s">
        <v>94</v>
      </c>
      <c r="D23" s="214" t="s">
        <v>95</v>
      </c>
      <c r="E23" s="216" t="s">
        <v>59</v>
      </c>
      <c r="F23" s="212" t="s">
        <v>96</v>
      </c>
      <c r="G23" s="211"/>
      <c r="H23" s="221" t="s">
        <v>97</v>
      </c>
    </row>
    <row r="24" spans="1:8" ht="15" customHeight="1">
      <c r="A24" s="219"/>
      <c r="B24" s="222"/>
      <c r="C24" s="221"/>
      <c r="D24" s="215"/>
      <c r="E24" s="217"/>
      <c r="F24" s="212"/>
      <c r="G24" s="211"/>
      <c r="H24" s="215"/>
    </row>
    <row r="25" spans="1:8" ht="12.75" customHeight="1">
      <c r="A25" s="219">
        <v>10</v>
      </c>
      <c r="B25" s="225">
        <v>10</v>
      </c>
      <c r="C25" s="221" t="s">
        <v>98</v>
      </c>
      <c r="D25" s="214" t="s">
        <v>99</v>
      </c>
      <c r="E25" s="216" t="s">
        <v>73</v>
      </c>
      <c r="F25" s="212" t="s">
        <v>74</v>
      </c>
      <c r="G25" s="211"/>
      <c r="H25" s="221" t="s">
        <v>75</v>
      </c>
    </row>
    <row r="26" spans="1:8" ht="15" customHeight="1">
      <c r="A26" s="219"/>
      <c r="B26" s="225"/>
      <c r="C26" s="221"/>
      <c r="D26" s="227"/>
      <c r="E26" s="217"/>
      <c r="F26" s="212"/>
      <c r="G26" s="211"/>
      <c r="H26" s="227"/>
    </row>
    <row r="27" spans="1:8" ht="12.75" customHeight="1">
      <c r="A27" s="219">
        <v>11</v>
      </c>
      <c r="B27" s="226">
        <v>11</v>
      </c>
      <c r="C27" s="221" t="s">
        <v>100</v>
      </c>
      <c r="D27" s="214" t="s">
        <v>101</v>
      </c>
      <c r="E27" s="216" t="s">
        <v>64</v>
      </c>
      <c r="F27" s="212" t="s">
        <v>102</v>
      </c>
      <c r="G27" s="211"/>
      <c r="H27" s="221" t="s">
        <v>103</v>
      </c>
    </row>
    <row r="28" spans="1:8" ht="15" customHeight="1">
      <c r="A28" s="219"/>
      <c r="B28" s="226"/>
      <c r="C28" s="221"/>
      <c r="D28" s="224"/>
      <c r="E28" s="217"/>
      <c r="F28" s="212"/>
      <c r="G28" s="211"/>
      <c r="H28" s="227"/>
    </row>
    <row r="29" spans="1:8" ht="15.75" customHeight="1">
      <c r="A29" s="219">
        <v>12</v>
      </c>
      <c r="B29" s="222">
        <v>12</v>
      </c>
      <c r="C29" s="221" t="s">
        <v>104</v>
      </c>
      <c r="D29" s="214" t="s">
        <v>105</v>
      </c>
      <c r="E29" s="216" t="s">
        <v>78</v>
      </c>
      <c r="F29" s="212" t="s">
        <v>79</v>
      </c>
      <c r="G29" s="211"/>
      <c r="H29" s="221" t="s">
        <v>80</v>
      </c>
    </row>
    <row r="30" spans="1:8" ht="15" customHeight="1">
      <c r="A30" s="219"/>
      <c r="B30" s="222"/>
      <c r="C30" s="221"/>
      <c r="D30" s="215"/>
      <c r="E30" s="217"/>
      <c r="F30" s="212"/>
      <c r="G30" s="211"/>
      <c r="H30" s="215"/>
    </row>
    <row r="31" spans="1:8" ht="12.75" customHeight="1">
      <c r="A31" s="219">
        <v>13</v>
      </c>
      <c r="B31" s="220">
        <v>13</v>
      </c>
      <c r="C31" s="221" t="s">
        <v>106</v>
      </c>
      <c r="D31" s="214" t="s">
        <v>107</v>
      </c>
      <c r="E31" s="216" t="s">
        <v>108</v>
      </c>
      <c r="F31" s="212" t="s">
        <v>109</v>
      </c>
      <c r="G31" s="211"/>
      <c r="H31" s="221" t="s">
        <v>110</v>
      </c>
    </row>
    <row r="32" spans="1:8" ht="15" customHeight="1">
      <c r="A32" s="219"/>
      <c r="B32" s="220"/>
      <c r="C32" s="221"/>
      <c r="D32" s="215"/>
      <c r="E32" s="217"/>
      <c r="F32" s="212"/>
      <c r="G32" s="211"/>
      <c r="H32" s="215"/>
    </row>
    <row r="33" spans="1:8" ht="12.75" customHeight="1">
      <c r="A33" s="219">
        <v>14</v>
      </c>
      <c r="B33" s="222">
        <v>14</v>
      </c>
      <c r="C33" s="223" t="s">
        <v>111</v>
      </c>
      <c r="D33" s="218" t="s">
        <v>112</v>
      </c>
      <c r="E33" s="216" t="s">
        <v>59</v>
      </c>
      <c r="F33" s="212" t="s">
        <v>113</v>
      </c>
      <c r="G33" s="218"/>
      <c r="H33" s="223" t="s">
        <v>114</v>
      </c>
    </row>
    <row r="34" spans="1:8" ht="15" customHeight="1">
      <c r="A34" s="219"/>
      <c r="B34" s="222"/>
      <c r="C34" s="223"/>
      <c r="D34" s="218"/>
      <c r="E34" s="217"/>
      <c r="F34" s="212"/>
      <c r="G34" s="218"/>
      <c r="H34" s="223"/>
    </row>
    <row r="35" spans="1:8" ht="12.75" customHeight="1">
      <c r="A35" s="219">
        <v>15</v>
      </c>
      <c r="B35" s="220">
        <v>15</v>
      </c>
      <c r="C35" s="223" t="s">
        <v>115</v>
      </c>
      <c r="D35" s="218" t="s">
        <v>116</v>
      </c>
      <c r="E35" s="216" t="s">
        <v>117</v>
      </c>
      <c r="F35" s="212" t="s">
        <v>118</v>
      </c>
      <c r="G35" s="218"/>
      <c r="H35" s="223" t="s">
        <v>119</v>
      </c>
    </row>
    <row r="36" spans="1:8" ht="15" customHeight="1">
      <c r="A36" s="219"/>
      <c r="B36" s="220"/>
      <c r="C36" s="223"/>
      <c r="D36" s="218"/>
      <c r="E36" s="217"/>
      <c r="F36" s="212"/>
      <c r="G36" s="218"/>
      <c r="H36" s="223"/>
    </row>
    <row r="37" spans="1:8" ht="15.75" customHeight="1">
      <c r="A37" s="219">
        <v>16</v>
      </c>
      <c r="B37" s="220">
        <v>16</v>
      </c>
      <c r="C37" s="221" t="s">
        <v>120</v>
      </c>
      <c r="D37" s="214" t="s">
        <v>121</v>
      </c>
      <c r="E37" s="216" t="s">
        <v>59</v>
      </c>
      <c r="F37" s="212" t="s">
        <v>122</v>
      </c>
      <c r="G37" s="211"/>
      <c r="H37" s="221" t="s">
        <v>123</v>
      </c>
    </row>
    <row r="38" spans="1:8" ht="12.75" customHeight="1">
      <c r="A38" s="219"/>
      <c r="B38" s="220"/>
      <c r="C38" s="221"/>
      <c r="D38" s="215"/>
      <c r="E38" s="217"/>
      <c r="F38" s="212"/>
      <c r="G38" s="211"/>
      <c r="H38" s="215"/>
    </row>
    <row r="39" spans="1:8" ht="12.75" customHeight="1">
      <c r="A39" s="219">
        <v>17</v>
      </c>
      <c r="B39" s="225">
        <v>17</v>
      </c>
      <c r="C39" s="221" t="s">
        <v>124</v>
      </c>
      <c r="D39" s="214" t="s">
        <v>125</v>
      </c>
      <c r="E39" s="216" t="s">
        <v>126</v>
      </c>
      <c r="F39" s="212" t="s">
        <v>127</v>
      </c>
      <c r="G39" s="211"/>
      <c r="H39" s="221" t="s">
        <v>128</v>
      </c>
    </row>
    <row r="40" spans="1:8" ht="12.75" customHeight="1">
      <c r="A40" s="219"/>
      <c r="B40" s="225"/>
      <c r="C40" s="221"/>
      <c r="D40" s="227"/>
      <c r="E40" s="217"/>
      <c r="F40" s="212"/>
      <c r="G40" s="211"/>
      <c r="H40" s="227"/>
    </row>
    <row r="41" spans="1:8" ht="12.75" customHeight="1">
      <c r="A41" s="219">
        <v>18</v>
      </c>
      <c r="B41" s="222">
        <v>18</v>
      </c>
      <c r="C41" s="228" t="s">
        <v>129</v>
      </c>
      <c r="D41" s="214" t="s">
        <v>130</v>
      </c>
      <c r="E41" s="216" t="s">
        <v>117</v>
      </c>
      <c r="F41" s="212" t="s">
        <v>131</v>
      </c>
      <c r="G41" s="211"/>
      <c r="H41" s="221" t="s">
        <v>132</v>
      </c>
    </row>
    <row r="42" spans="1:8" ht="12.75" customHeight="1">
      <c r="A42" s="219"/>
      <c r="B42" s="222"/>
      <c r="C42" s="228"/>
      <c r="D42" s="215"/>
      <c r="E42" s="217"/>
      <c r="F42" s="212"/>
      <c r="G42" s="211"/>
      <c r="H42" s="215"/>
    </row>
  </sheetData>
  <mergeCells count="155">
    <mergeCell ref="C2:H2"/>
    <mergeCell ref="A1:H1"/>
    <mergeCell ref="A3:H3"/>
    <mergeCell ref="H35:H36"/>
    <mergeCell ref="H19:H20"/>
    <mergeCell ref="H21:H22"/>
    <mergeCell ref="H23:H24"/>
    <mergeCell ref="H25:H26"/>
    <mergeCell ref="H11:H12"/>
    <mergeCell ref="H13:H14"/>
    <mergeCell ref="H37:H38"/>
    <mergeCell ref="H39:H40"/>
    <mergeCell ref="H41:H42"/>
    <mergeCell ref="H27:H28"/>
    <mergeCell ref="H29:H30"/>
    <mergeCell ref="H31:H32"/>
    <mergeCell ref="H33:H3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E17:E18"/>
    <mergeCell ref="E7:E8"/>
    <mergeCell ref="A13:A14"/>
    <mergeCell ref="B13:B14"/>
    <mergeCell ref="C13:C14"/>
    <mergeCell ref="A5:A6"/>
    <mergeCell ref="F7:F8"/>
    <mergeCell ref="F9:F10"/>
    <mergeCell ref="F11:F12"/>
    <mergeCell ref="B5:B6"/>
    <mergeCell ref="C5:C6"/>
    <mergeCell ref="D5:D6"/>
    <mergeCell ref="B9:B10"/>
    <mergeCell ref="C9:C10"/>
    <mergeCell ref="D9:D10"/>
    <mergeCell ref="F33:F34"/>
    <mergeCell ref="B37:B38"/>
    <mergeCell ref="B39:B40"/>
    <mergeCell ref="B41:B42"/>
    <mergeCell ref="E39:E40"/>
    <mergeCell ref="B35:B36"/>
    <mergeCell ref="A35:A36"/>
    <mergeCell ref="A37:A38"/>
    <mergeCell ref="A39:A40"/>
    <mergeCell ref="A41:A42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G35:G36"/>
    <mergeCell ref="F35:F36"/>
    <mergeCell ref="C37:C38"/>
    <mergeCell ref="D37:D38"/>
    <mergeCell ref="E37:E38"/>
    <mergeCell ref="G37:G38"/>
    <mergeCell ref="F37:F38"/>
    <mergeCell ref="E35:E36"/>
    <mergeCell ref="C35:C36"/>
    <mergeCell ref="D35:D36"/>
    <mergeCell ref="C25:C26"/>
    <mergeCell ref="D25:D26"/>
    <mergeCell ref="E21:E22"/>
    <mergeCell ref="E33:E34"/>
    <mergeCell ref="E23:E24"/>
    <mergeCell ref="C21:C22"/>
    <mergeCell ref="D29:D30"/>
    <mergeCell ref="C29:C30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6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38" t="s">
        <v>45</v>
      </c>
      <c r="C1" s="238"/>
      <c r="D1" s="238"/>
      <c r="E1" s="238"/>
      <c r="F1" s="238"/>
      <c r="G1" s="238"/>
      <c r="H1" s="238"/>
      <c r="I1" s="238"/>
      <c r="K1" s="238" t="s">
        <v>45</v>
      </c>
      <c r="L1" s="238"/>
      <c r="M1" s="238"/>
      <c r="N1" s="238"/>
      <c r="O1" s="238"/>
      <c r="P1" s="238"/>
      <c r="Q1" s="238"/>
      <c r="R1" s="238"/>
    </row>
    <row r="2" spans="2:18" ht="15.75" customHeight="1">
      <c r="B2" s="239" t="str">
        <f>'пр.взв.'!D4</f>
        <v>в.к.57  кг.</v>
      </c>
      <c r="C2" s="240"/>
      <c r="D2" s="240"/>
      <c r="E2" s="240"/>
      <c r="F2" s="240"/>
      <c r="G2" s="240"/>
      <c r="H2" s="240"/>
      <c r="I2" s="240"/>
      <c r="K2" s="239" t="str">
        <f>'пр.взв.'!D4</f>
        <v>в.к.57  кг.</v>
      </c>
      <c r="L2" s="240"/>
      <c r="M2" s="240"/>
      <c r="N2" s="240"/>
      <c r="O2" s="240"/>
      <c r="P2" s="240"/>
      <c r="Q2" s="240"/>
      <c r="R2" s="240"/>
    </row>
    <row r="3" spans="2:18" ht="16.5" thickBot="1">
      <c r="B3" s="86" t="s">
        <v>38</v>
      </c>
      <c r="C3" s="88" t="s">
        <v>46</v>
      </c>
      <c r="D3" s="87" t="s">
        <v>39</v>
      </c>
      <c r="E3" s="88"/>
      <c r="F3" s="86"/>
      <c r="G3" s="88"/>
      <c r="H3" s="88"/>
      <c r="I3" s="88"/>
      <c r="J3" s="88"/>
      <c r="K3" s="86" t="s">
        <v>1</v>
      </c>
      <c r="L3" s="88" t="s">
        <v>46</v>
      </c>
      <c r="M3" s="87" t="s">
        <v>39</v>
      </c>
      <c r="N3" s="88"/>
      <c r="O3" s="86"/>
      <c r="P3" s="88"/>
      <c r="Q3" s="88"/>
      <c r="R3" s="88"/>
    </row>
    <row r="4" spans="1:18" ht="12.75" customHeight="1">
      <c r="A4" s="241" t="s">
        <v>47</v>
      </c>
      <c r="B4" s="243" t="s">
        <v>5</v>
      </c>
      <c r="C4" s="245" t="s">
        <v>6</v>
      </c>
      <c r="D4" s="245" t="s">
        <v>15</v>
      </c>
      <c r="E4" s="245" t="s">
        <v>16</v>
      </c>
      <c r="F4" s="245" t="s">
        <v>17</v>
      </c>
      <c r="G4" s="247" t="s">
        <v>48</v>
      </c>
      <c r="H4" s="249" t="s">
        <v>49</v>
      </c>
      <c r="I4" s="251" t="s">
        <v>19</v>
      </c>
      <c r="J4" s="241" t="s">
        <v>47</v>
      </c>
      <c r="K4" s="243" t="s">
        <v>5</v>
      </c>
      <c r="L4" s="245" t="s">
        <v>6</v>
      </c>
      <c r="M4" s="245" t="s">
        <v>15</v>
      </c>
      <c r="N4" s="245" t="s">
        <v>16</v>
      </c>
      <c r="O4" s="245" t="s">
        <v>17</v>
      </c>
      <c r="P4" s="247" t="s">
        <v>48</v>
      </c>
      <c r="Q4" s="249" t="s">
        <v>49</v>
      </c>
      <c r="R4" s="251" t="s">
        <v>19</v>
      </c>
    </row>
    <row r="5" spans="1:18" ht="13.5" customHeight="1" thickBot="1">
      <c r="A5" s="242"/>
      <c r="B5" s="244" t="s">
        <v>41</v>
      </c>
      <c r="C5" s="246"/>
      <c r="D5" s="246"/>
      <c r="E5" s="246"/>
      <c r="F5" s="246"/>
      <c r="G5" s="248"/>
      <c r="H5" s="250"/>
      <c r="I5" s="252" t="s">
        <v>42</v>
      </c>
      <c r="J5" s="242"/>
      <c r="K5" s="244" t="s">
        <v>41</v>
      </c>
      <c r="L5" s="246"/>
      <c r="M5" s="246"/>
      <c r="N5" s="246"/>
      <c r="O5" s="246"/>
      <c r="P5" s="248"/>
      <c r="Q5" s="250"/>
      <c r="R5" s="252" t="s">
        <v>42</v>
      </c>
    </row>
    <row r="6" spans="1:18" ht="12.75">
      <c r="A6" s="253">
        <v>1</v>
      </c>
      <c r="B6" s="256">
        <v>1</v>
      </c>
      <c r="C6" s="258" t="str">
        <f>VLOOKUP(B6,'пр.взв.'!B7:G42,2,FALSE)</f>
        <v>СКОТНИКОВ Максим Александрович</v>
      </c>
      <c r="D6" s="260" t="str">
        <f>VLOOKUP(B6,'пр.взв.'!B7:G42,3,FALSE)</f>
        <v>14.07.95, кмс</v>
      </c>
      <c r="E6" s="260" t="str">
        <f>VLOOKUP(B6,'пр.взв.'!B7:G42,4,FALSE)</f>
        <v>ЦФО</v>
      </c>
      <c r="F6" s="262"/>
      <c r="G6" s="263"/>
      <c r="H6" s="264"/>
      <c r="I6" s="230"/>
      <c r="J6" s="266">
        <v>9</v>
      </c>
      <c r="K6" s="256">
        <v>2</v>
      </c>
      <c r="L6" s="258" t="str">
        <f>VLOOKUP(K6,'пр.взв.'!B7:G42,2,FALSE)</f>
        <v>ЯМОНЧАРЯЕВ Айвар Александрович</v>
      </c>
      <c r="M6" s="260" t="str">
        <f>VLOOKUP(K6,'пр.взв.'!B7:G42,3,FALSE)</f>
        <v>16.07.93,мс</v>
      </c>
      <c r="N6" s="260" t="str">
        <f>VLOOKUP(K6,'пр.взв.'!B7:G42,4,FALSE)</f>
        <v>СФО</v>
      </c>
      <c r="O6" s="262"/>
      <c r="P6" s="263"/>
      <c r="Q6" s="264"/>
      <c r="R6" s="230"/>
    </row>
    <row r="7" spans="1:18" ht="12.75">
      <c r="A7" s="254"/>
      <c r="B7" s="257"/>
      <c r="C7" s="259"/>
      <c r="D7" s="261"/>
      <c r="E7" s="261"/>
      <c r="F7" s="261"/>
      <c r="G7" s="261"/>
      <c r="H7" s="265"/>
      <c r="I7" s="219"/>
      <c r="J7" s="267"/>
      <c r="K7" s="257"/>
      <c r="L7" s="259"/>
      <c r="M7" s="261"/>
      <c r="N7" s="261"/>
      <c r="O7" s="261"/>
      <c r="P7" s="261"/>
      <c r="Q7" s="265"/>
      <c r="R7" s="219"/>
    </row>
    <row r="8" spans="1:18" ht="12.75">
      <c r="A8" s="254"/>
      <c r="B8" s="269">
        <v>17</v>
      </c>
      <c r="C8" s="271" t="str">
        <f>VLOOKUP(B8,'пр.взв.'!B9:G44,2,FALSE)</f>
        <v>ПАСТУХОВ Иван Сергеевич</v>
      </c>
      <c r="D8" s="273" t="str">
        <f>VLOOKUP(B8,'пр.взв.'!B1:G44,3,FALSE)</f>
        <v>28.02.92, мс</v>
      </c>
      <c r="E8" s="273" t="str">
        <f>VLOOKUP(B8,'пр.взв.'!B1:G44,4,FALSE)</f>
        <v>М</v>
      </c>
      <c r="F8" s="275"/>
      <c r="G8" s="275"/>
      <c r="H8" s="229"/>
      <c r="I8" s="229"/>
      <c r="J8" s="267"/>
      <c r="K8" s="269">
        <v>18</v>
      </c>
      <c r="L8" s="271" t="str">
        <f>VLOOKUP(K8,'пр.взв.'!B1:G44,2,FALSE)</f>
        <v>ФЕДОРОВ Александр Владимирович</v>
      </c>
      <c r="M8" s="273" t="str">
        <f>VLOOKUP(K8,'пр.взв.'!B1:G44,3,FALSE)</f>
        <v>08.09.94, мс</v>
      </c>
      <c r="N8" s="273" t="str">
        <f>VLOOKUP(K8,'пр.взв.'!B1:G44,4,FALSE)</f>
        <v>ПФО</v>
      </c>
      <c r="O8" s="275"/>
      <c r="P8" s="275"/>
      <c r="Q8" s="229"/>
      <c r="R8" s="229"/>
    </row>
    <row r="9" spans="1:18" ht="13.5" thickBot="1">
      <c r="A9" s="255"/>
      <c r="B9" s="270"/>
      <c r="C9" s="272"/>
      <c r="D9" s="274"/>
      <c r="E9" s="274"/>
      <c r="F9" s="276"/>
      <c r="G9" s="276"/>
      <c r="H9" s="185"/>
      <c r="I9" s="185"/>
      <c r="J9" s="268"/>
      <c r="K9" s="270"/>
      <c r="L9" s="272"/>
      <c r="M9" s="274"/>
      <c r="N9" s="274"/>
      <c r="O9" s="276"/>
      <c r="P9" s="276"/>
      <c r="Q9" s="185"/>
      <c r="R9" s="185"/>
    </row>
    <row r="10" spans="1:18" ht="12.75">
      <c r="A10" s="253">
        <v>2</v>
      </c>
      <c r="B10" s="256">
        <v>9</v>
      </c>
      <c r="C10" s="277" t="str">
        <f>VLOOKUP(B10,'пр.взв.'!B1:G46,2,FALSE)</f>
        <v>КОЗЛОВ Владимир Михайлович</v>
      </c>
      <c r="D10" s="278" t="str">
        <f>VLOOKUP(B10,'пр.взв.'!B1:G46,3,FALSE)</f>
        <v>27.08.95, мс</v>
      </c>
      <c r="E10" s="278" t="str">
        <f>VLOOKUP(B10,'пр.взв.'!B11:G46,4,FALSE)</f>
        <v>ЦФО</v>
      </c>
      <c r="F10" s="279"/>
      <c r="G10" s="280"/>
      <c r="H10" s="281"/>
      <c r="I10" s="278"/>
      <c r="J10" s="266">
        <v>10</v>
      </c>
      <c r="K10" s="256">
        <v>10</v>
      </c>
      <c r="L10" s="277" t="str">
        <f>VLOOKUP(K10,'пр.взв.'!B1:G46,2,FALSE)</f>
        <v>АНДРИАНОВ Александр Михайлович</v>
      </c>
      <c r="M10" s="278" t="str">
        <f>VLOOKUP(K10,'пр.взв.'!B1:G46,3,FALSE)</f>
        <v>19.01.93, мс</v>
      </c>
      <c r="N10" s="278" t="str">
        <f>VLOOKUP(K10,'пр.взв.'!B1:G46,4,FALSE)</f>
        <v>УФО</v>
      </c>
      <c r="O10" s="279"/>
      <c r="P10" s="280"/>
      <c r="Q10" s="281"/>
      <c r="R10" s="278"/>
    </row>
    <row r="11" spans="1:18" ht="12.75">
      <c r="A11" s="254"/>
      <c r="B11" s="257"/>
      <c r="C11" s="259"/>
      <c r="D11" s="261"/>
      <c r="E11" s="261"/>
      <c r="F11" s="261"/>
      <c r="G11" s="261"/>
      <c r="H11" s="265"/>
      <c r="I11" s="219"/>
      <c r="J11" s="267"/>
      <c r="K11" s="257"/>
      <c r="L11" s="259"/>
      <c r="M11" s="261"/>
      <c r="N11" s="261"/>
      <c r="O11" s="261"/>
      <c r="P11" s="261"/>
      <c r="Q11" s="265"/>
      <c r="R11" s="219"/>
    </row>
    <row r="12" spans="1:18" ht="12.75">
      <c r="A12" s="254"/>
      <c r="B12" s="269">
        <v>25</v>
      </c>
      <c r="C12" s="271" t="e">
        <f>VLOOKUP(B12,'пр.взв.'!B1:G48,2,FALSE)</f>
        <v>#N/A</v>
      </c>
      <c r="D12" s="273" t="e">
        <f>VLOOKUP(B12,'пр.взв.'!B1:G48,3,FALSE)</f>
        <v>#N/A</v>
      </c>
      <c r="E12" s="273" t="e">
        <f>VLOOKUP(B12,'пр.взв.'!B13:G48,4,FALSE)</f>
        <v>#N/A</v>
      </c>
      <c r="F12" s="275"/>
      <c r="G12" s="275"/>
      <c r="H12" s="229"/>
      <c r="I12" s="229"/>
      <c r="J12" s="267"/>
      <c r="K12" s="269">
        <v>26</v>
      </c>
      <c r="L12" s="271" t="e">
        <f>VLOOKUP(K12,'пр.взв.'!B1:G48,2,FALSE)</f>
        <v>#N/A</v>
      </c>
      <c r="M12" s="273" t="e">
        <f>VLOOKUP(K12,'пр.взв.'!B1:G48,3,FALSE)</f>
        <v>#N/A</v>
      </c>
      <c r="N12" s="273" t="e">
        <f>VLOOKUP(K12,'пр.взв.'!B1:G48,4,FALSE)</f>
        <v>#N/A</v>
      </c>
      <c r="O12" s="275"/>
      <c r="P12" s="275"/>
      <c r="Q12" s="229"/>
      <c r="R12" s="229"/>
    </row>
    <row r="13" spans="1:18" ht="13.5" thickBot="1">
      <c r="A13" s="255"/>
      <c r="B13" s="270"/>
      <c r="C13" s="272"/>
      <c r="D13" s="274"/>
      <c r="E13" s="274"/>
      <c r="F13" s="276"/>
      <c r="G13" s="276"/>
      <c r="H13" s="185"/>
      <c r="I13" s="185"/>
      <c r="J13" s="268"/>
      <c r="K13" s="270"/>
      <c r="L13" s="272"/>
      <c r="M13" s="274"/>
      <c r="N13" s="274"/>
      <c r="O13" s="276"/>
      <c r="P13" s="276"/>
      <c r="Q13" s="185"/>
      <c r="R13" s="185"/>
    </row>
    <row r="14" spans="1:18" ht="12.75">
      <c r="A14" s="253">
        <v>3</v>
      </c>
      <c r="B14" s="256">
        <v>5</v>
      </c>
      <c r="C14" s="258" t="str">
        <f>VLOOKUP(B14,'пр.взв.'!B1:G50,2,FALSE)</f>
        <v>МНАЦАКАНЯН Владимир Андреевич</v>
      </c>
      <c r="D14" s="260" t="str">
        <f>VLOOKUP(B14,'пр.взв.'!B1:G50,3,FALSE)</f>
        <v>27.04.97, мс</v>
      </c>
      <c r="E14" s="260" t="str">
        <f>VLOOKUP(B14,'пр.взв.'!B15:G50,4,FALSE)</f>
        <v>ЮФО</v>
      </c>
      <c r="F14" s="262"/>
      <c r="G14" s="263"/>
      <c r="H14" s="264"/>
      <c r="I14" s="230"/>
      <c r="J14" s="266">
        <v>11</v>
      </c>
      <c r="K14" s="256">
        <v>6</v>
      </c>
      <c r="L14" s="258" t="str">
        <f>VLOOKUP(K14,'пр.взв.'!B1:G50,2,FALSE)</f>
        <v>ХАФИЗОВ Дамир Вамильевич</v>
      </c>
      <c r="M14" s="260" t="str">
        <f>VLOOKUP(K14,'пр.взв.'!B1:G50,3,FALSE)</f>
        <v>10.10.97, кмс</v>
      </c>
      <c r="N14" s="260" t="str">
        <f>VLOOKUP(K14,'пр.взв.'!B1:G50,4,FALSE)</f>
        <v>ЦФО</v>
      </c>
      <c r="O14" s="262"/>
      <c r="P14" s="263"/>
      <c r="Q14" s="264"/>
      <c r="R14" s="230"/>
    </row>
    <row r="15" spans="1:18" ht="12.75">
      <c r="A15" s="254"/>
      <c r="B15" s="257"/>
      <c r="C15" s="259"/>
      <c r="D15" s="261"/>
      <c r="E15" s="261"/>
      <c r="F15" s="261"/>
      <c r="G15" s="261"/>
      <c r="H15" s="265"/>
      <c r="I15" s="219"/>
      <c r="J15" s="267"/>
      <c r="K15" s="257"/>
      <c r="L15" s="259"/>
      <c r="M15" s="261"/>
      <c r="N15" s="261"/>
      <c r="O15" s="261"/>
      <c r="P15" s="261"/>
      <c r="Q15" s="265"/>
      <c r="R15" s="219"/>
    </row>
    <row r="16" spans="1:18" ht="12.75">
      <c r="A16" s="254"/>
      <c r="B16" s="269">
        <v>21</v>
      </c>
      <c r="C16" s="271" t="e">
        <f>VLOOKUP(B16,'пр.взв.'!B1:G52,2,FALSE)</f>
        <v>#N/A</v>
      </c>
      <c r="D16" s="273" t="e">
        <f>VLOOKUP(B16,'пр.взв.'!B1:G52,3,FALSE)</f>
        <v>#N/A</v>
      </c>
      <c r="E16" s="273" t="e">
        <f>VLOOKUP(B16,'пр.взв.'!B17:G52,4,FALSE)</f>
        <v>#N/A</v>
      </c>
      <c r="F16" s="275"/>
      <c r="G16" s="275"/>
      <c r="H16" s="229"/>
      <c r="I16" s="229"/>
      <c r="J16" s="267"/>
      <c r="K16" s="269">
        <v>22</v>
      </c>
      <c r="L16" s="271" t="e">
        <f>VLOOKUP(K16,'пр.взв.'!B1:G52,2,FALSE)</f>
        <v>#N/A</v>
      </c>
      <c r="M16" s="273" t="e">
        <f>VLOOKUP(K16,'пр.взв.'!B1:G52,3,FALSE)</f>
        <v>#N/A</v>
      </c>
      <c r="N16" s="273" t="e">
        <f>VLOOKUP(K16,'пр.взв.'!B1:G52,4,FALSE)</f>
        <v>#N/A</v>
      </c>
      <c r="O16" s="275"/>
      <c r="P16" s="275"/>
      <c r="Q16" s="229"/>
      <c r="R16" s="229"/>
    </row>
    <row r="17" spans="1:18" ht="13.5" thickBot="1">
      <c r="A17" s="255"/>
      <c r="B17" s="270"/>
      <c r="C17" s="272"/>
      <c r="D17" s="274"/>
      <c r="E17" s="274"/>
      <c r="F17" s="276"/>
      <c r="G17" s="276"/>
      <c r="H17" s="185"/>
      <c r="I17" s="185"/>
      <c r="J17" s="268"/>
      <c r="K17" s="270"/>
      <c r="L17" s="272"/>
      <c r="M17" s="274"/>
      <c r="N17" s="274"/>
      <c r="O17" s="276"/>
      <c r="P17" s="276"/>
      <c r="Q17" s="185"/>
      <c r="R17" s="185"/>
    </row>
    <row r="18" spans="1:18" ht="12.75">
      <c r="A18" s="253">
        <v>4</v>
      </c>
      <c r="B18" s="256">
        <v>13</v>
      </c>
      <c r="C18" s="277" t="str">
        <f>VLOOKUP(B18,'пр.взв.'!B1:G54,2,FALSE)</f>
        <v>МОЙСЕЕНКО Роберт Александрович</v>
      </c>
      <c r="D18" s="278" t="str">
        <f>VLOOKUP(B18,'пр.взв.'!B1:G54,3,FALSE)</f>
        <v>19.11.97, кмс</v>
      </c>
      <c r="E18" s="278" t="str">
        <f>VLOOKUP(B18,'пр.взв.'!B19:G54,4,FALSE)</f>
        <v>СЗФО</v>
      </c>
      <c r="F18" s="279"/>
      <c r="G18" s="280"/>
      <c r="H18" s="281"/>
      <c r="I18" s="278"/>
      <c r="J18" s="266">
        <v>12</v>
      </c>
      <c r="K18" s="256">
        <v>14</v>
      </c>
      <c r="L18" s="277" t="str">
        <f>VLOOKUP(K18,'пр.взв.'!B1:G54,2,FALSE)</f>
        <v>СУРИН Александр Игоревич</v>
      </c>
      <c r="M18" s="278" t="str">
        <f>VLOOKUP(K18,'пр.взв.'!B1:G54,3,FALSE)</f>
        <v>29.06.96, кмс</v>
      </c>
      <c r="N18" s="278" t="str">
        <f>VLOOKUP(K18,'пр.взв.'!B1:G54,4,FALSE)</f>
        <v>ЦФО</v>
      </c>
      <c r="O18" s="261"/>
      <c r="P18" s="282"/>
      <c r="Q18" s="265"/>
      <c r="R18" s="273"/>
    </row>
    <row r="19" spans="1:18" ht="12.75">
      <c r="A19" s="254"/>
      <c r="B19" s="257"/>
      <c r="C19" s="259"/>
      <c r="D19" s="261"/>
      <c r="E19" s="261"/>
      <c r="F19" s="261"/>
      <c r="G19" s="261"/>
      <c r="H19" s="265"/>
      <c r="I19" s="219"/>
      <c r="J19" s="267"/>
      <c r="K19" s="257"/>
      <c r="L19" s="259"/>
      <c r="M19" s="261"/>
      <c r="N19" s="261"/>
      <c r="O19" s="261"/>
      <c r="P19" s="261"/>
      <c r="Q19" s="265"/>
      <c r="R19" s="219"/>
    </row>
    <row r="20" spans="1:18" ht="12.75">
      <c r="A20" s="254"/>
      <c r="B20" s="269">
        <v>29</v>
      </c>
      <c r="C20" s="271" t="e">
        <f>VLOOKUP(B20,'пр.взв.'!B2:G56,2,FALSE)</f>
        <v>#N/A</v>
      </c>
      <c r="D20" s="273" t="e">
        <f>VLOOKUP(B20,'пр.взв.'!B2:G56,3,FALSE)</f>
        <v>#N/A</v>
      </c>
      <c r="E20" s="273" t="e">
        <f>VLOOKUP(B20,'пр.взв.'!B21:G56,4,FALSE)</f>
        <v>#N/A</v>
      </c>
      <c r="F20" s="275"/>
      <c r="G20" s="275"/>
      <c r="H20" s="229"/>
      <c r="I20" s="229"/>
      <c r="J20" s="267"/>
      <c r="K20" s="269">
        <v>30</v>
      </c>
      <c r="L20" s="271" t="e">
        <f>VLOOKUP(K20,'пр.взв.'!B2:G56,2,FALSE)</f>
        <v>#N/A</v>
      </c>
      <c r="M20" s="273" t="e">
        <f>VLOOKUP(K20,'пр.взв.'!B2:G56,3,FALSE)</f>
        <v>#N/A</v>
      </c>
      <c r="N20" s="273" t="e">
        <f>VLOOKUP(K20,'пр.взв.'!B2:G56,4,FALSE)</f>
        <v>#N/A</v>
      </c>
      <c r="O20" s="275"/>
      <c r="P20" s="275"/>
      <c r="Q20" s="229"/>
      <c r="R20" s="229"/>
    </row>
    <row r="21" spans="1:18" ht="13.5" thickBot="1">
      <c r="A21" s="255"/>
      <c r="B21" s="270"/>
      <c r="C21" s="272"/>
      <c r="D21" s="274"/>
      <c r="E21" s="274"/>
      <c r="F21" s="276"/>
      <c r="G21" s="276"/>
      <c r="H21" s="185"/>
      <c r="I21" s="185"/>
      <c r="J21" s="268"/>
      <c r="K21" s="270"/>
      <c r="L21" s="272"/>
      <c r="M21" s="274"/>
      <c r="N21" s="274"/>
      <c r="O21" s="276"/>
      <c r="P21" s="276"/>
      <c r="Q21" s="185"/>
      <c r="R21" s="185"/>
    </row>
    <row r="22" spans="1:18" ht="12.75">
      <c r="A22" s="254">
        <v>5</v>
      </c>
      <c r="B22" s="256">
        <v>3</v>
      </c>
      <c r="C22" s="258" t="str">
        <f>VLOOKUP(B22,'пр.взв.'!B2:G58,2,FALSE)</f>
        <v>ЕШКУТОВ Илья Александрович</v>
      </c>
      <c r="D22" s="260" t="str">
        <f>VLOOKUP(B22,'пр.взв.'!B2:G58,3,FALSE)</f>
        <v>18.04.97, кмс</v>
      </c>
      <c r="E22" s="260" t="str">
        <f>VLOOKUP(B22,'пр.взв.'!B3:G58,4,FALSE)</f>
        <v>ЦФО</v>
      </c>
      <c r="F22" s="262"/>
      <c r="G22" s="263"/>
      <c r="H22" s="264"/>
      <c r="I22" s="230"/>
      <c r="J22" s="266">
        <v>13</v>
      </c>
      <c r="K22" s="256">
        <v>4</v>
      </c>
      <c r="L22" s="258" t="str">
        <f>VLOOKUP(K22,'пр.взв.'!B2:G58,2,FALSE)</f>
        <v>ГРИНЬКОВ Герман Владимирович</v>
      </c>
      <c r="M22" s="260" t="str">
        <f>VLOOKUP(K22,'пр.взв.'!B2:G58,3,FALSE)</f>
        <v>21.07.94, кмс</v>
      </c>
      <c r="N22" s="260" t="str">
        <f>VLOOKUP(K22,'пр.взв.'!B2:G58,4,FALSE)</f>
        <v>УФО</v>
      </c>
      <c r="O22" s="262"/>
      <c r="P22" s="263"/>
      <c r="Q22" s="264"/>
      <c r="R22" s="230"/>
    </row>
    <row r="23" spans="1:18" ht="12.75">
      <c r="A23" s="254"/>
      <c r="B23" s="257"/>
      <c r="C23" s="259"/>
      <c r="D23" s="261"/>
      <c r="E23" s="261"/>
      <c r="F23" s="261"/>
      <c r="G23" s="261"/>
      <c r="H23" s="265"/>
      <c r="I23" s="219"/>
      <c r="J23" s="267"/>
      <c r="K23" s="257"/>
      <c r="L23" s="259"/>
      <c r="M23" s="261"/>
      <c r="N23" s="261"/>
      <c r="O23" s="261"/>
      <c r="P23" s="261"/>
      <c r="Q23" s="265"/>
      <c r="R23" s="219"/>
    </row>
    <row r="24" spans="1:18" ht="12.75">
      <c r="A24" s="254"/>
      <c r="B24" s="269">
        <v>19</v>
      </c>
      <c r="C24" s="271" t="e">
        <f>VLOOKUP(B24,'пр.взв.'!B2:G60,2,FALSE)</f>
        <v>#N/A</v>
      </c>
      <c r="D24" s="273" t="e">
        <f>VLOOKUP(B24,'пр.взв.'!B2:G60,3,FALSE)</f>
        <v>#N/A</v>
      </c>
      <c r="E24" s="273" t="e">
        <f>VLOOKUP(B24,'пр.взв.'!B25:G60,4,FALSE)</f>
        <v>#N/A</v>
      </c>
      <c r="F24" s="275"/>
      <c r="G24" s="275"/>
      <c r="H24" s="229"/>
      <c r="I24" s="229"/>
      <c r="J24" s="267"/>
      <c r="K24" s="269">
        <v>20</v>
      </c>
      <c r="L24" s="271" t="e">
        <f>VLOOKUP(K24,'пр.взв.'!B2:G60,2,FALSE)</f>
        <v>#N/A</v>
      </c>
      <c r="M24" s="273" t="e">
        <f>VLOOKUP(K24,'пр.взв.'!B2:G60,3,FALSE)</f>
        <v>#N/A</v>
      </c>
      <c r="N24" s="273" t="e">
        <f>VLOOKUP(K24,'пр.взв.'!B2:G60,4,FALSE)</f>
        <v>#N/A</v>
      </c>
      <c r="O24" s="275"/>
      <c r="P24" s="275"/>
      <c r="Q24" s="229"/>
      <c r="R24" s="229"/>
    </row>
    <row r="25" spans="1:18" ht="13.5" thickBot="1">
      <c r="A25" s="255"/>
      <c r="B25" s="270"/>
      <c r="C25" s="272"/>
      <c r="D25" s="274"/>
      <c r="E25" s="274"/>
      <c r="F25" s="276"/>
      <c r="G25" s="276"/>
      <c r="H25" s="185"/>
      <c r="I25" s="185"/>
      <c r="J25" s="268"/>
      <c r="K25" s="270"/>
      <c r="L25" s="272"/>
      <c r="M25" s="274"/>
      <c r="N25" s="274"/>
      <c r="O25" s="276"/>
      <c r="P25" s="276"/>
      <c r="Q25" s="185"/>
      <c r="R25" s="185"/>
    </row>
    <row r="26" spans="1:18" ht="12.75">
      <c r="A26" s="253">
        <v>6</v>
      </c>
      <c r="B26" s="256">
        <v>11</v>
      </c>
      <c r="C26" s="277" t="str">
        <f>VLOOKUP(B26,'пр.взв.'!B2:G62,2,FALSE)</f>
        <v>ГУСЕЙНОВ Турал Зульфи-оглы</v>
      </c>
      <c r="D26" s="278" t="str">
        <f>VLOOKUP(B26,'пр.взв.'!B27:G62,3,FALSE)</f>
        <v>24.03.93, 1р</v>
      </c>
      <c r="E26" s="278" t="str">
        <f>VLOOKUP(B26,'пр.взв.'!B27:G62,4,FALSE)</f>
        <v>СФО</v>
      </c>
      <c r="F26" s="279"/>
      <c r="G26" s="280"/>
      <c r="H26" s="281"/>
      <c r="I26" s="278"/>
      <c r="J26" s="266">
        <v>14</v>
      </c>
      <c r="K26" s="256">
        <v>12</v>
      </c>
      <c r="L26" s="277" t="str">
        <f>VLOOKUP(K26,'пр.взв.'!B2:G62,2,FALSE)</f>
        <v>ДАНИЕЛЯН Михаил Спартакович</v>
      </c>
      <c r="M26" s="278" t="str">
        <f>VLOOKUP(K26,'пр.взв.'!B2:G62,3,FALSE)</f>
        <v>20.02.92, мс</v>
      </c>
      <c r="N26" s="278" t="str">
        <f>VLOOKUP(K26,'пр.взв.'!B2:G62,4,FALSE)</f>
        <v>ЮФО</v>
      </c>
      <c r="O26" s="279"/>
      <c r="P26" s="280"/>
      <c r="Q26" s="281"/>
      <c r="R26" s="278"/>
    </row>
    <row r="27" spans="1:18" ht="12.75">
      <c r="A27" s="254"/>
      <c r="B27" s="257"/>
      <c r="C27" s="259"/>
      <c r="D27" s="261"/>
      <c r="E27" s="261"/>
      <c r="F27" s="261"/>
      <c r="G27" s="261"/>
      <c r="H27" s="265"/>
      <c r="I27" s="219"/>
      <c r="J27" s="267"/>
      <c r="K27" s="257"/>
      <c r="L27" s="259"/>
      <c r="M27" s="261"/>
      <c r="N27" s="261"/>
      <c r="O27" s="261"/>
      <c r="P27" s="261"/>
      <c r="Q27" s="265"/>
      <c r="R27" s="219"/>
    </row>
    <row r="28" spans="1:18" ht="12.75">
      <c r="A28" s="254"/>
      <c r="B28" s="269">
        <v>27</v>
      </c>
      <c r="C28" s="271" t="e">
        <f>VLOOKUP(B28,'пр.взв.'!B2:G64,2,FALSE)</f>
        <v>#N/A</v>
      </c>
      <c r="D28" s="273" t="e">
        <f>VLOOKUP(B28,'пр.взв.'!B29:G64,3,FALSE)</f>
        <v>#N/A</v>
      </c>
      <c r="E28" s="273" t="e">
        <f>VLOOKUP(B28,'пр.взв.'!B29:G64,4,FALSE)</f>
        <v>#N/A</v>
      </c>
      <c r="F28" s="275"/>
      <c r="G28" s="275"/>
      <c r="H28" s="229"/>
      <c r="I28" s="229"/>
      <c r="J28" s="267"/>
      <c r="K28" s="269">
        <v>28</v>
      </c>
      <c r="L28" s="271" t="e">
        <f>VLOOKUP(K28,'пр.взв.'!B2:G64,2,FALSE)</f>
        <v>#N/A</v>
      </c>
      <c r="M28" s="273" t="e">
        <f>VLOOKUP(K28,'пр.взв.'!B2:G64,3,FALSE)</f>
        <v>#N/A</v>
      </c>
      <c r="N28" s="273" t="e">
        <f>VLOOKUP(K28,'пр.взв.'!B2:G64,4,FALSE)</f>
        <v>#N/A</v>
      </c>
      <c r="O28" s="275"/>
      <c r="P28" s="275"/>
      <c r="Q28" s="229"/>
      <c r="R28" s="229"/>
    </row>
    <row r="29" spans="1:18" ht="13.5" thickBot="1">
      <c r="A29" s="283"/>
      <c r="B29" s="270"/>
      <c r="C29" s="272"/>
      <c r="D29" s="274"/>
      <c r="E29" s="274"/>
      <c r="F29" s="276"/>
      <c r="G29" s="276"/>
      <c r="H29" s="185"/>
      <c r="I29" s="185"/>
      <c r="J29" s="268"/>
      <c r="K29" s="270"/>
      <c r="L29" s="272"/>
      <c r="M29" s="274"/>
      <c r="N29" s="274"/>
      <c r="O29" s="276"/>
      <c r="P29" s="276"/>
      <c r="Q29" s="185"/>
      <c r="R29" s="185"/>
    </row>
    <row r="30" spans="1:18" ht="12.75">
      <c r="A30" s="253">
        <v>7</v>
      </c>
      <c r="B30" s="256">
        <v>7</v>
      </c>
      <c r="C30" s="258" t="str">
        <f>VLOOKUP(B30,'пр.взв.'!B3:G66,2,FALSE)</f>
        <v>ГЛАДКИХ Владимир Андреевич</v>
      </c>
      <c r="D30" s="260" t="str">
        <f>VLOOKUP(B30,'пр.взв.'!B3:G66,3,FALSE)</f>
        <v>08.11.92, мсмк</v>
      </c>
      <c r="E30" s="260" t="str">
        <f>VLOOKUP(B30,'пр.взв.'!B1:G66,4,FALSE)</f>
        <v>УФО</v>
      </c>
      <c r="F30" s="262"/>
      <c r="G30" s="263"/>
      <c r="H30" s="264"/>
      <c r="I30" s="230"/>
      <c r="J30" s="266">
        <v>15</v>
      </c>
      <c r="K30" s="256">
        <v>8</v>
      </c>
      <c r="L30" s="258" t="str">
        <f>VLOOKUP(K30,'пр.взв.'!B3:G66,2,FALSE)</f>
        <v>КАБДАХОВ Мурат Асланович</v>
      </c>
      <c r="M30" s="260" t="str">
        <f>VLOOKUP(K30,'пр.взв.'!B3:G66,3,FALSE)</f>
        <v>31.01.97, кмс</v>
      </c>
      <c r="N30" s="260" t="str">
        <f>VLOOKUP(K30,'пр.взв.'!B3:G66,4,FALSE)</f>
        <v>СКФО</v>
      </c>
      <c r="O30" s="262"/>
      <c r="P30" s="263"/>
      <c r="Q30" s="264"/>
      <c r="R30" s="230"/>
    </row>
    <row r="31" spans="1:18" ht="12.75">
      <c r="A31" s="254"/>
      <c r="B31" s="257"/>
      <c r="C31" s="259"/>
      <c r="D31" s="261"/>
      <c r="E31" s="261"/>
      <c r="F31" s="261"/>
      <c r="G31" s="261"/>
      <c r="H31" s="265"/>
      <c r="I31" s="219"/>
      <c r="J31" s="267"/>
      <c r="K31" s="257"/>
      <c r="L31" s="259"/>
      <c r="M31" s="261"/>
      <c r="N31" s="261"/>
      <c r="O31" s="261"/>
      <c r="P31" s="261"/>
      <c r="Q31" s="265"/>
      <c r="R31" s="219"/>
    </row>
    <row r="32" spans="1:18" ht="12.75">
      <c r="A32" s="254"/>
      <c r="B32" s="269">
        <v>23</v>
      </c>
      <c r="C32" s="271" t="e">
        <f>VLOOKUP(B32,'пр.взв.'!B3:G68,2,FALSE)</f>
        <v>#N/A</v>
      </c>
      <c r="D32" s="273" t="e">
        <f>VLOOKUP(B32,'пр.взв.'!B33:G68,3,FALSE)</f>
        <v>#N/A</v>
      </c>
      <c r="E32" s="273" t="e">
        <f>VLOOKUP(B32,'пр.взв.'!B33:G68,4,FALSE)</f>
        <v>#N/A</v>
      </c>
      <c r="F32" s="275"/>
      <c r="G32" s="275"/>
      <c r="H32" s="229"/>
      <c r="I32" s="229"/>
      <c r="J32" s="267"/>
      <c r="K32" s="269">
        <v>24</v>
      </c>
      <c r="L32" s="271" t="e">
        <f>VLOOKUP(K32,'пр.взв.'!B3:G68,2,FALSE)</f>
        <v>#N/A</v>
      </c>
      <c r="M32" s="273" t="e">
        <f>VLOOKUP(K32,'пр.взв.'!B3:G68,3,FALSE)</f>
        <v>#N/A</v>
      </c>
      <c r="N32" s="273" t="e">
        <f>VLOOKUP(K32,'пр.взв.'!B3:G68,4,FALSE)</f>
        <v>#N/A</v>
      </c>
      <c r="O32" s="275"/>
      <c r="P32" s="275"/>
      <c r="Q32" s="229"/>
      <c r="R32" s="229"/>
    </row>
    <row r="33" spans="1:18" ht="13.5" thickBot="1">
      <c r="A33" s="255"/>
      <c r="B33" s="270"/>
      <c r="C33" s="272"/>
      <c r="D33" s="274"/>
      <c r="E33" s="274"/>
      <c r="F33" s="276"/>
      <c r="G33" s="276"/>
      <c r="H33" s="185"/>
      <c r="I33" s="185"/>
      <c r="J33" s="268"/>
      <c r="K33" s="270"/>
      <c r="L33" s="272"/>
      <c r="M33" s="274"/>
      <c r="N33" s="274"/>
      <c r="O33" s="276"/>
      <c r="P33" s="276"/>
      <c r="Q33" s="185"/>
      <c r="R33" s="185"/>
    </row>
    <row r="34" spans="1:18" ht="12.75">
      <c r="A34" s="253">
        <v>8</v>
      </c>
      <c r="B34" s="256">
        <v>15</v>
      </c>
      <c r="C34" s="258" t="str">
        <f>VLOOKUP(B34,'пр.взв.'!B3:G70,2,FALSE)</f>
        <v>ГУРБАНОВ Сабухи Нажваддин Оглы</v>
      </c>
      <c r="D34" s="260" t="str">
        <f>VLOOKUP(B34,'пр.взв.'!B35:G70,3,FALSE)</f>
        <v>01.04.96, мс</v>
      </c>
      <c r="E34" s="260" t="str">
        <f>VLOOKUP(B34,'пр.взв.'!B35:G70,4,FALSE)</f>
        <v>ПФО</v>
      </c>
      <c r="F34" s="261"/>
      <c r="G34" s="282"/>
      <c r="H34" s="265"/>
      <c r="I34" s="273"/>
      <c r="J34" s="266">
        <v>16</v>
      </c>
      <c r="K34" s="256">
        <v>16</v>
      </c>
      <c r="L34" s="258" t="str">
        <f>VLOOKUP(K34,'пр.взв.'!B3:G70,2,FALSE)</f>
        <v>КОРОВИН Илья Игоревич</v>
      </c>
      <c r="M34" s="260" t="str">
        <f>VLOOKUP(K34,'пр.взв.'!B3:G70,3,FALSE)</f>
        <v>07.12.94, кмс</v>
      </c>
      <c r="N34" s="260" t="str">
        <f>VLOOKUP(K34,'пр.взв.'!B3:G70,4,FALSE)</f>
        <v>ЦФО</v>
      </c>
      <c r="O34" s="261"/>
      <c r="P34" s="282"/>
      <c r="Q34" s="265"/>
      <c r="R34" s="273"/>
    </row>
    <row r="35" spans="1:18" ht="12.75">
      <c r="A35" s="254"/>
      <c r="B35" s="257"/>
      <c r="C35" s="259"/>
      <c r="D35" s="261"/>
      <c r="E35" s="261"/>
      <c r="F35" s="261"/>
      <c r="G35" s="261"/>
      <c r="H35" s="265"/>
      <c r="I35" s="219"/>
      <c r="J35" s="267"/>
      <c r="K35" s="257"/>
      <c r="L35" s="259"/>
      <c r="M35" s="261"/>
      <c r="N35" s="261"/>
      <c r="O35" s="261"/>
      <c r="P35" s="261"/>
      <c r="Q35" s="265"/>
      <c r="R35" s="219"/>
    </row>
    <row r="36" spans="1:18" ht="12.75">
      <c r="A36" s="254"/>
      <c r="B36" s="269">
        <v>31</v>
      </c>
      <c r="C36" s="271" t="e">
        <f>VLOOKUP(B36,'пр.взв.'!B3:G72,2,FALSE)</f>
        <v>#N/A</v>
      </c>
      <c r="D36" s="273" t="e">
        <f>VLOOKUP(B36,'пр.взв.'!B37:G72,3,FALSE)</f>
        <v>#N/A</v>
      </c>
      <c r="E36" s="273" t="e">
        <f>VLOOKUP(B36,'пр.взв.'!B37:G72,4,FALSE)</f>
        <v>#N/A</v>
      </c>
      <c r="F36" s="275"/>
      <c r="G36" s="275"/>
      <c r="H36" s="229"/>
      <c r="I36" s="229"/>
      <c r="J36" s="267"/>
      <c r="K36" s="269">
        <v>32</v>
      </c>
      <c r="L36" s="271" t="e">
        <f>VLOOKUP(K36,'пр.взв.'!B3:G72,2,FALSE)</f>
        <v>#N/A</v>
      </c>
      <c r="M36" s="273" t="e">
        <f>VLOOKUP(K36,'пр.взв.'!B3:G72,3,FALSE)</f>
        <v>#N/A</v>
      </c>
      <c r="N36" s="273" t="e">
        <f>VLOOKUP(K36,'пр.взв.'!B3:G72,4,FALSE)</f>
        <v>#N/A</v>
      </c>
      <c r="O36" s="275"/>
      <c r="P36" s="275"/>
      <c r="Q36" s="229"/>
      <c r="R36" s="229"/>
    </row>
    <row r="37" spans="1:18" ht="12.75">
      <c r="A37" s="283"/>
      <c r="B37" s="257"/>
      <c r="C37" s="259"/>
      <c r="D37" s="261"/>
      <c r="E37" s="261"/>
      <c r="F37" s="262"/>
      <c r="G37" s="262"/>
      <c r="H37" s="230"/>
      <c r="I37" s="230"/>
      <c r="J37" s="284"/>
      <c r="K37" s="257"/>
      <c r="L37" s="259"/>
      <c r="M37" s="261"/>
      <c r="N37" s="261"/>
      <c r="O37" s="262"/>
      <c r="P37" s="262"/>
      <c r="Q37" s="230"/>
      <c r="R37" s="230"/>
    </row>
    <row r="39" spans="2:18" ht="16.5" thickBot="1">
      <c r="B39" s="86" t="s">
        <v>38</v>
      </c>
      <c r="C39" s="88" t="s">
        <v>46</v>
      </c>
      <c r="D39" s="87" t="s">
        <v>43</v>
      </c>
      <c r="E39" s="88"/>
      <c r="F39" s="86" t="str">
        <f>'пр.взв.'!D4</f>
        <v>в.к.57  кг.</v>
      </c>
      <c r="G39" s="88"/>
      <c r="H39" s="88"/>
      <c r="I39" s="88"/>
      <c r="J39" s="88"/>
      <c r="K39" s="86" t="s">
        <v>1</v>
      </c>
      <c r="L39" s="88" t="s">
        <v>46</v>
      </c>
      <c r="M39" s="87" t="s">
        <v>43</v>
      </c>
      <c r="N39" s="88"/>
      <c r="O39" s="86" t="str">
        <f>F39</f>
        <v>в.к.57  кг.</v>
      </c>
      <c r="P39" s="88"/>
      <c r="Q39" s="88"/>
      <c r="R39" s="88"/>
    </row>
    <row r="40" spans="1:18" ht="12.75" customHeight="1">
      <c r="A40" s="241" t="s">
        <v>47</v>
      </c>
      <c r="B40" s="243" t="s">
        <v>5</v>
      </c>
      <c r="C40" s="245" t="s">
        <v>6</v>
      </c>
      <c r="D40" s="245" t="s">
        <v>15</v>
      </c>
      <c r="E40" s="245" t="s">
        <v>16</v>
      </c>
      <c r="F40" s="245" t="s">
        <v>17</v>
      </c>
      <c r="G40" s="247" t="s">
        <v>48</v>
      </c>
      <c r="H40" s="249" t="s">
        <v>49</v>
      </c>
      <c r="I40" s="251" t="s">
        <v>19</v>
      </c>
      <c r="J40" s="241" t="s">
        <v>47</v>
      </c>
      <c r="K40" s="243" t="s">
        <v>5</v>
      </c>
      <c r="L40" s="245" t="s">
        <v>6</v>
      </c>
      <c r="M40" s="245" t="s">
        <v>15</v>
      </c>
      <c r="N40" s="245" t="s">
        <v>16</v>
      </c>
      <c r="O40" s="245" t="s">
        <v>17</v>
      </c>
      <c r="P40" s="247" t="s">
        <v>48</v>
      </c>
      <c r="Q40" s="249" t="s">
        <v>49</v>
      </c>
      <c r="R40" s="251" t="s">
        <v>19</v>
      </c>
    </row>
    <row r="41" spans="1:18" ht="13.5" customHeight="1" thickBot="1">
      <c r="A41" s="242"/>
      <c r="B41" s="244" t="s">
        <v>41</v>
      </c>
      <c r="C41" s="246"/>
      <c r="D41" s="246"/>
      <c r="E41" s="246"/>
      <c r="F41" s="246"/>
      <c r="G41" s="248"/>
      <c r="H41" s="250"/>
      <c r="I41" s="252" t="s">
        <v>42</v>
      </c>
      <c r="J41" s="242"/>
      <c r="K41" s="244" t="s">
        <v>41</v>
      </c>
      <c r="L41" s="246"/>
      <c r="M41" s="246"/>
      <c r="N41" s="246"/>
      <c r="O41" s="246"/>
      <c r="P41" s="248"/>
      <c r="Q41" s="250"/>
      <c r="R41" s="252" t="s">
        <v>42</v>
      </c>
    </row>
    <row r="42" spans="1:18" ht="12.75">
      <c r="A42" s="253">
        <v>1</v>
      </c>
      <c r="B42" s="285">
        <f>'пр.хода'!E8</f>
        <v>17</v>
      </c>
      <c r="C42" s="258" t="str">
        <f>VLOOKUP(B42,'пр.взв.'!B4:G78,2,FALSE)</f>
        <v>ПАСТУХОВ Иван Сергеевич</v>
      </c>
      <c r="D42" s="260" t="str">
        <f>VLOOKUP(B42,'пр.взв.'!B4:G78,3,FALSE)</f>
        <v>28.02.92, мс</v>
      </c>
      <c r="E42" s="260" t="str">
        <f>VLOOKUP(B42,'пр.взв.'!B3:G78,4,FALSE)</f>
        <v>М</v>
      </c>
      <c r="F42" s="262"/>
      <c r="G42" s="263"/>
      <c r="H42" s="264"/>
      <c r="I42" s="230"/>
      <c r="J42" s="266">
        <v>5</v>
      </c>
      <c r="K42" s="285">
        <f>'пр.хода'!T8</f>
        <v>18</v>
      </c>
      <c r="L42" s="258" t="str">
        <f>VLOOKUP(K42,'пр.взв.'!B4:G78,2,FALSE)</f>
        <v>ФЕДОРОВ Александр Владимирович</v>
      </c>
      <c r="M42" s="260" t="str">
        <f>VLOOKUP(K42,'пр.взв.'!B4:G78,3,FALSE)</f>
        <v>08.09.94, мс</v>
      </c>
      <c r="N42" s="260" t="str">
        <f>VLOOKUP(K42,'пр.взв.'!B4:G78,4,FALSE)</f>
        <v>ПФО</v>
      </c>
      <c r="O42" s="262"/>
      <c r="P42" s="263"/>
      <c r="Q42" s="264"/>
      <c r="R42" s="230"/>
    </row>
    <row r="43" spans="1:18" ht="12.75">
      <c r="A43" s="254"/>
      <c r="B43" s="286"/>
      <c r="C43" s="259"/>
      <c r="D43" s="261"/>
      <c r="E43" s="261"/>
      <c r="F43" s="261"/>
      <c r="G43" s="261"/>
      <c r="H43" s="265"/>
      <c r="I43" s="219"/>
      <c r="J43" s="267"/>
      <c r="K43" s="286"/>
      <c r="L43" s="259"/>
      <c r="M43" s="261"/>
      <c r="N43" s="261"/>
      <c r="O43" s="261"/>
      <c r="P43" s="261"/>
      <c r="Q43" s="265"/>
      <c r="R43" s="219"/>
    </row>
    <row r="44" spans="1:18" ht="12.75">
      <c r="A44" s="254"/>
      <c r="B44" s="287">
        <f>'пр.хода'!E12</f>
        <v>9</v>
      </c>
      <c r="C44" s="271" t="str">
        <f>VLOOKUP(B44,'пр.взв.'!B4:G80,2,FALSE)</f>
        <v>КОЗЛОВ Владимир Михайлович</v>
      </c>
      <c r="D44" s="273" t="str">
        <f>VLOOKUP(B44,'пр.взв.'!B3:G80,3,FALSE)</f>
        <v>27.08.95, мс</v>
      </c>
      <c r="E44" s="273" t="str">
        <f>VLOOKUP(B44,'пр.взв.'!B3:G80,4,FALSE)</f>
        <v>ЦФО</v>
      </c>
      <c r="F44" s="275"/>
      <c r="G44" s="275"/>
      <c r="H44" s="229"/>
      <c r="I44" s="229"/>
      <c r="J44" s="267"/>
      <c r="K44" s="287">
        <f>'пр.хода'!T12</f>
        <v>10</v>
      </c>
      <c r="L44" s="271" t="str">
        <f>VLOOKUP(K44,'пр.взв.'!B3:G80,2,FALSE)</f>
        <v>АНДРИАНОВ Александр Михайлович</v>
      </c>
      <c r="M44" s="273" t="str">
        <f>VLOOKUP(K44,'пр.взв.'!B3:G80,3,FALSE)</f>
        <v>19.01.93, мс</v>
      </c>
      <c r="N44" s="273" t="str">
        <f>VLOOKUP(K44,'пр.взв.'!B3:G80,4,FALSE)</f>
        <v>УФО</v>
      </c>
      <c r="O44" s="275"/>
      <c r="P44" s="275"/>
      <c r="Q44" s="229"/>
      <c r="R44" s="229"/>
    </row>
    <row r="45" spans="1:18" ht="13.5" thickBot="1">
      <c r="A45" s="255"/>
      <c r="B45" s="288"/>
      <c r="C45" s="272"/>
      <c r="D45" s="274"/>
      <c r="E45" s="274"/>
      <c r="F45" s="276"/>
      <c r="G45" s="276"/>
      <c r="H45" s="185"/>
      <c r="I45" s="185"/>
      <c r="J45" s="268"/>
      <c r="K45" s="288"/>
      <c r="L45" s="272"/>
      <c r="M45" s="274"/>
      <c r="N45" s="274"/>
      <c r="O45" s="276"/>
      <c r="P45" s="276"/>
      <c r="Q45" s="185"/>
      <c r="R45" s="185"/>
    </row>
    <row r="46" spans="1:18" ht="12.75">
      <c r="A46" s="253">
        <v>2</v>
      </c>
      <c r="B46" s="285">
        <f>'пр.хода'!E16</f>
        <v>5</v>
      </c>
      <c r="C46" s="277" t="str">
        <f>VLOOKUP(B46,'пр.взв.'!B3:G82,2,FALSE)</f>
        <v>МНАЦАКАНЯН Владимир Андреевич</v>
      </c>
      <c r="D46" s="278" t="str">
        <f>VLOOKUP(B46,'пр.взв.'!B3:G82,3,FALSE)</f>
        <v>27.04.97, мс</v>
      </c>
      <c r="E46" s="278" t="str">
        <f>VLOOKUP(B46,'пр.взв.'!B4:G82,4,FALSE)</f>
        <v>ЮФО</v>
      </c>
      <c r="F46" s="279"/>
      <c r="G46" s="280"/>
      <c r="H46" s="281"/>
      <c r="I46" s="278"/>
      <c r="J46" s="266">
        <v>6</v>
      </c>
      <c r="K46" s="285">
        <f>'пр.хода'!T16</f>
        <v>6</v>
      </c>
      <c r="L46" s="277" t="str">
        <f>VLOOKUP(K46,'пр.взв.'!B3:G82,2,FALSE)</f>
        <v>ХАФИЗОВ Дамир Вамильевич</v>
      </c>
      <c r="M46" s="278" t="str">
        <f>VLOOKUP(K46,'пр.взв.'!B3:G82,3,FALSE)</f>
        <v>10.10.97, кмс</v>
      </c>
      <c r="N46" s="278" t="str">
        <f>VLOOKUP(K46,'пр.взв.'!B3:G82,4,FALSE)</f>
        <v>ЦФО</v>
      </c>
      <c r="O46" s="279"/>
      <c r="P46" s="280"/>
      <c r="Q46" s="281"/>
      <c r="R46" s="278"/>
    </row>
    <row r="47" spans="1:18" ht="12.75">
      <c r="A47" s="254"/>
      <c r="B47" s="286"/>
      <c r="C47" s="259"/>
      <c r="D47" s="261"/>
      <c r="E47" s="261"/>
      <c r="F47" s="261"/>
      <c r="G47" s="261"/>
      <c r="H47" s="265"/>
      <c r="I47" s="219"/>
      <c r="J47" s="267"/>
      <c r="K47" s="286"/>
      <c r="L47" s="259"/>
      <c r="M47" s="261"/>
      <c r="N47" s="261"/>
      <c r="O47" s="261"/>
      <c r="P47" s="261"/>
      <c r="Q47" s="265"/>
      <c r="R47" s="219"/>
    </row>
    <row r="48" spans="1:18" ht="12.75">
      <c r="A48" s="254"/>
      <c r="B48" s="287">
        <f>'пр.хода'!E20</f>
        <v>13</v>
      </c>
      <c r="C48" s="271" t="str">
        <f>VLOOKUP(B48,'пр.взв.'!B3:G84,2,FALSE)</f>
        <v>МОЙСЕЕНКО Роберт Александрович</v>
      </c>
      <c r="D48" s="273" t="str">
        <f>VLOOKUP(B48,'пр.взв.'!B3:G84,3,FALSE)</f>
        <v>19.11.97, кмс</v>
      </c>
      <c r="E48" s="273" t="str">
        <f>VLOOKUP(B48,'пр.взв.'!B4:G84,4,FALSE)</f>
        <v>СЗФО</v>
      </c>
      <c r="F48" s="275"/>
      <c r="G48" s="275"/>
      <c r="H48" s="229"/>
      <c r="I48" s="229"/>
      <c r="J48" s="267"/>
      <c r="K48" s="287">
        <f>'пр.хода'!T20</f>
        <v>14</v>
      </c>
      <c r="L48" s="271" t="str">
        <f>VLOOKUP(K48,'пр.взв.'!B3:G84,2,FALSE)</f>
        <v>СУРИН Александр Игоревич</v>
      </c>
      <c r="M48" s="273" t="str">
        <f>VLOOKUP(K48,'пр.взв.'!B3:G84,3,FALSE)</f>
        <v>29.06.96, кмс</v>
      </c>
      <c r="N48" s="273" t="str">
        <f>VLOOKUP(K48,'пр.взв.'!B3:G84,4,FALSE)</f>
        <v>ЦФО</v>
      </c>
      <c r="O48" s="275"/>
      <c r="P48" s="275"/>
      <c r="Q48" s="229"/>
      <c r="R48" s="229"/>
    </row>
    <row r="49" spans="1:18" ht="13.5" thickBot="1">
      <c r="A49" s="255"/>
      <c r="B49" s="288"/>
      <c r="C49" s="272"/>
      <c r="D49" s="274"/>
      <c r="E49" s="274"/>
      <c r="F49" s="276"/>
      <c r="G49" s="276"/>
      <c r="H49" s="185"/>
      <c r="I49" s="185"/>
      <c r="J49" s="268"/>
      <c r="K49" s="288"/>
      <c r="L49" s="272"/>
      <c r="M49" s="274"/>
      <c r="N49" s="274"/>
      <c r="O49" s="276"/>
      <c r="P49" s="276"/>
      <c r="Q49" s="185"/>
      <c r="R49" s="185"/>
    </row>
    <row r="50" spans="1:18" ht="12.75">
      <c r="A50" s="253">
        <v>3</v>
      </c>
      <c r="B50" s="285">
        <f>'пр.хода'!E24</f>
        <v>3</v>
      </c>
      <c r="C50" s="258" t="str">
        <f>VLOOKUP(B50,'пр.взв.'!B3:G86,2,FALSE)</f>
        <v>ЕШКУТОВ Илья Александрович</v>
      </c>
      <c r="D50" s="260" t="str">
        <f>VLOOKUP(B50,'пр.взв.'!B3:G86,3,FALSE)</f>
        <v>18.04.97, кмс</v>
      </c>
      <c r="E50" s="260" t="str">
        <f>VLOOKUP(B50,'пр.взв.'!B5:G86,4,FALSE)</f>
        <v>ЦФО</v>
      </c>
      <c r="F50" s="262"/>
      <c r="G50" s="263"/>
      <c r="H50" s="264"/>
      <c r="I50" s="230"/>
      <c r="J50" s="266">
        <v>7</v>
      </c>
      <c r="K50" s="285">
        <f>'пр.хода'!T24</f>
        <v>4</v>
      </c>
      <c r="L50" s="258" t="str">
        <f>VLOOKUP(K50,'пр.взв.'!B3:G86,2,FALSE)</f>
        <v>ГРИНЬКОВ Герман Владимирович</v>
      </c>
      <c r="M50" s="260" t="str">
        <f>VLOOKUP(K50,'пр.взв.'!B3:G86,3,FALSE)</f>
        <v>21.07.94, кмс</v>
      </c>
      <c r="N50" s="260" t="str">
        <f>VLOOKUP(K50,'пр.взв.'!B3:G86,4,FALSE)</f>
        <v>УФО</v>
      </c>
      <c r="O50" s="262"/>
      <c r="P50" s="263"/>
      <c r="Q50" s="264"/>
      <c r="R50" s="230"/>
    </row>
    <row r="51" spans="1:18" ht="12.75">
      <c r="A51" s="254"/>
      <c r="B51" s="286"/>
      <c r="C51" s="259"/>
      <c r="D51" s="261"/>
      <c r="E51" s="261"/>
      <c r="F51" s="261"/>
      <c r="G51" s="261"/>
      <c r="H51" s="265"/>
      <c r="I51" s="219"/>
      <c r="J51" s="267"/>
      <c r="K51" s="286"/>
      <c r="L51" s="259"/>
      <c r="M51" s="261"/>
      <c r="N51" s="261"/>
      <c r="O51" s="261"/>
      <c r="P51" s="261"/>
      <c r="Q51" s="265"/>
      <c r="R51" s="219"/>
    </row>
    <row r="52" spans="1:18" ht="12.75">
      <c r="A52" s="254"/>
      <c r="B52" s="287">
        <f>'пр.хода'!E28</f>
        <v>11</v>
      </c>
      <c r="C52" s="271" t="str">
        <f>VLOOKUP(B52,'пр.взв.'!B3:G88,2,FALSE)</f>
        <v>ГУСЕЙНОВ Турал Зульфи-оглы</v>
      </c>
      <c r="D52" s="273" t="str">
        <f>VLOOKUP(B52,'пр.взв.'!B3:G88,3,FALSE)</f>
        <v>24.03.93, 1р</v>
      </c>
      <c r="E52" s="273" t="str">
        <f>VLOOKUP(B52,'пр.взв.'!B5:G88,4,FALSE)</f>
        <v>СФО</v>
      </c>
      <c r="F52" s="275"/>
      <c r="G52" s="275"/>
      <c r="H52" s="229"/>
      <c r="I52" s="229"/>
      <c r="J52" s="267"/>
      <c r="K52" s="287">
        <f>'пр.хода'!T28</f>
        <v>12</v>
      </c>
      <c r="L52" s="271" t="str">
        <f>VLOOKUP(K52,'пр.взв.'!B3:G88,2,FALSE)</f>
        <v>ДАНИЕЛЯН Михаил Спартакович</v>
      </c>
      <c r="M52" s="273" t="str">
        <f>VLOOKUP(K52,'пр.взв.'!B3:G88,3,FALSE)</f>
        <v>20.02.92, мс</v>
      </c>
      <c r="N52" s="273" t="str">
        <f>VLOOKUP(K52,'пр.взв.'!B3:G88,4,FALSE)</f>
        <v>ЮФО</v>
      </c>
      <c r="O52" s="275"/>
      <c r="P52" s="275"/>
      <c r="Q52" s="229"/>
      <c r="R52" s="229"/>
    </row>
    <row r="53" spans="1:18" ht="13.5" thickBot="1">
      <c r="A53" s="255"/>
      <c r="B53" s="288"/>
      <c r="C53" s="272"/>
      <c r="D53" s="274"/>
      <c r="E53" s="274"/>
      <c r="F53" s="276"/>
      <c r="G53" s="276"/>
      <c r="H53" s="185"/>
      <c r="I53" s="185"/>
      <c r="J53" s="268"/>
      <c r="K53" s="288"/>
      <c r="L53" s="272"/>
      <c r="M53" s="274"/>
      <c r="N53" s="274"/>
      <c r="O53" s="276"/>
      <c r="P53" s="276"/>
      <c r="Q53" s="185"/>
      <c r="R53" s="185"/>
    </row>
    <row r="54" spans="1:18" ht="12.75">
      <c r="A54" s="253">
        <v>4</v>
      </c>
      <c r="B54" s="285">
        <f>'пр.хода'!E32</f>
        <v>7</v>
      </c>
      <c r="C54" s="277" t="str">
        <f>VLOOKUP(B54,'пр.взв.'!B3:G90,2,FALSE)</f>
        <v>ГЛАДКИХ Владимир Андреевич</v>
      </c>
      <c r="D54" s="278" t="str">
        <f>VLOOKUP(B54,'пр.взв.'!B3:G90,3,FALSE)</f>
        <v>08.11.92, мсмк</v>
      </c>
      <c r="E54" s="278" t="str">
        <f>VLOOKUP(B54,'пр.взв.'!B5:G90,4,FALSE)</f>
        <v>УФО</v>
      </c>
      <c r="F54" s="261"/>
      <c r="G54" s="282"/>
      <c r="H54" s="265"/>
      <c r="I54" s="273"/>
      <c r="J54" s="266">
        <v>8</v>
      </c>
      <c r="K54" s="285">
        <f>'пр.хода'!T32</f>
        <v>8</v>
      </c>
      <c r="L54" s="277" t="str">
        <f>VLOOKUP(K54,'пр.взв.'!B3:G90,2,FALSE)</f>
        <v>КАБДАХОВ Мурат Асланович</v>
      </c>
      <c r="M54" s="278" t="str">
        <f>VLOOKUP(K54,'пр.взв.'!B3:G90,3,FALSE)</f>
        <v>31.01.97, кмс</v>
      </c>
      <c r="N54" s="278" t="str">
        <f>VLOOKUP(K54,'пр.взв.'!B3:G90,4,FALSE)</f>
        <v>СКФО</v>
      </c>
      <c r="O54" s="261"/>
      <c r="P54" s="282"/>
      <c r="Q54" s="265"/>
      <c r="R54" s="273"/>
    </row>
    <row r="55" spans="1:18" ht="12.75">
      <c r="A55" s="254"/>
      <c r="B55" s="286"/>
      <c r="C55" s="259"/>
      <c r="D55" s="261"/>
      <c r="E55" s="261"/>
      <c r="F55" s="261"/>
      <c r="G55" s="261"/>
      <c r="H55" s="265"/>
      <c r="I55" s="219"/>
      <c r="J55" s="267"/>
      <c r="K55" s="286"/>
      <c r="L55" s="259"/>
      <c r="M55" s="261"/>
      <c r="N55" s="261"/>
      <c r="O55" s="261"/>
      <c r="P55" s="261"/>
      <c r="Q55" s="265"/>
      <c r="R55" s="219"/>
    </row>
    <row r="56" spans="1:18" ht="12.75">
      <c r="A56" s="254"/>
      <c r="B56" s="287">
        <f>'пр.хода'!E36</f>
        <v>15</v>
      </c>
      <c r="C56" s="271" t="str">
        <f>VLOOKUP(B56,'пр.взв.'!B3:G92,2,FALSE)</f>
        <v>ГУРБАНОВ Сабухи Нажваддин Оглы</v>
      </c>
      <c r="D56" s="273" t="str">
        <f>VLOOKUP(B56,'пр.взв.'!B3:G92,3,FALSE)</f>
        <v>01.04.96, мс</v>
      </c>
      <c r="E56" s="273" t="str">
        <f>VLOOKUP(B56,'пр.взв.'!B5:G92,4,FALSE)</f>
        <v>ПФО</v>
      </c>
      <c r="F56" s="275"/>
      <c r="G56" s="275"/>
      <c r="H56" s="229"/>
      <c r="I56" s="229"/>
      <c r="J56" s="267"/>
      <c r="K56" s="287">
        <f>'пр.хода'!T36</f>
        <v>16</v>
      </c>
      <c r="L56" s="271" t="str">
        <f>VLOOKUP(K56,'пр.взв.'!B3:G92,2,FALSE)</f>
        <v>КОРОВИН Илья Игоревич</v>
      </c>
      <c r="M56" s="273" t="str">
        <f>VLOOKUP(K56,'пр.взв.'!B3:G92,3,FALSE)</f>
        <v>07.12.94, кмс</v>
      </c>
      <c r="N56" s="273" t="str">
        <f>VLOOKUP(K56,'пр.взв.'!B3:G92,4,FALSE)</f>
        <v>ЦФО</v>
      </c>
      <c r="O56" s="275"/>
      <c r="P56" s="275"/>
      <c r="Q56" s="229"/>
      <c r="R56" s="229"/>
    </row>
    <row r="57" spans="1:18" ht="12.75">
      <c r="A57" s="283"/>
      <c r="B57" s="286"/>
      <c r="C57" s="259"/>
      <c r="D57" s="261"/>
      <c r="E57" s="261"/>
      <c r="F57" s="262"/>
      <c r="G57" s="262"/>
      <c r="H57" s="230"/>
      <c r="I57" s="230"/>
      <c r="J57" s="284"/>
      <c r="K57" s="286"/>
      <c r="L57" s="259"/>
      <c r="M57" s="261"/>
      <c r="N57" s="261"/>
      <c r="O57" s="262"/>
      <c r="P57" s="262"/>
      <c r="Q57" s="230"/>
      <c r="R57" s="230"/>
    </row>
    <row r="59" spans="2:18" ht="16.5" thickBot="1">
      <c r="B59" s="86" t="s">
        <v>38</v>
      </c>
      <c r="C59" s="88" t="s">
        <v>46</v>
      </c>
      <c r="D59" s="87" t="s">
        <v>44</v>
      </c>
      <c r="E59" s="88"/>
      <c r="F59" s="86" t="str">
        <f>F71</f>
        <v>в.к.57  кг.</v>
      </c>
      <c r="G59" s="88"/>
      <c r="H59" s="88"/>
      <c r="I59" s="88"/>
      <c r="J59" s="88"/>
      <c r="K59" s="86" t="s">
        <v>40</v>
      </c>
      <c r="L59" s="88" t="s">
        <v>46</v>
      </c>
      <c r="M59" s="87" t="s">
        <v>44</v>
      </c>
      <c r="N59" s="88"/>
      <c r="O59" s="86" t="str">
        <f>O71</f>
        <v>в.к.57  кг.</v>
      </c>
      <c r="P59" s="88"/>
      <c r="Q59" s="88"/>
      <c r="R59" s="88"/>
    </row>
    <row r="60" spans="1:18" ht="12.75" customHeight="1">
      <c r="A60" s="241" t="s">
        <v>47</v>
      </c>
      <c r="B60" s="243" t="s">
        <v>5</v>
      </c>
      <c r="C60" s="245" t="s">
        <v>6</v>
      </c>
      <c r="D60" s="245" t="s">
        <v>15</v>
      </c>
      <c r="E60" s="245" t="s">
        <v>16</v>
      </c>
      <c r="F60" s="245" t="s">
        <v>17</v>
      </c>
      <c r="G60" s="247" t="s">
        <v>48</v>
      </c>
      <c r="H60" s="249" t="s">
        <v>49</v>
      </c>
      <c r="I60" s="251" t="s">
        <v>19</v>
      </c>
      <c r="J60" s="241" t="s">
        <v>47</v>
      </c>
      <c r="K60" s="243" t="s">
        <v>5</v>
      </c>
      <c r="L60" s="245" t="s">
        <v>6</v>
      </c>
      <c r="M60" s="245" t="s">
        <v>15</v>
      </c>
      <c r="N60" s="245" t="s">
        <v>16</v>
      </c>
      <c r="O60" s="245" t="s">
        <v>17</v>
      </c>
      <c r="P60" s="247" t="s">
        <v>48</v>
      </c>
      <c r="Q60" s="249" t="s">
        <v>49</v>
      </c>
      <c r="R60" s="251" t="s">
        <v>19</v>
      </c>
    </row>
    <row r="61" spans="1:18" ht="13.5" customHeight="1" thickBot="1">
      <c r="A61" s="242"/>
      <c r="B61" s="289" t="s">
        <v>41</v>
      </c>
      <c r="C61" s="246"/>
      <c r="D61" s="246"/>
      <c r="E61" s="246"/>
      <c r="F61" s="246"/>
      <c r="G61" s="248"/>
      <c r="H61" s="250"/>
      <c r="I61" s="252" t="s">
        <v>42</v>
      </c>
      <c r="J61" s="242"/>
      <c r="K61" s="289" t="s">
        <v>41</v>
      </c>
      <c r="L61" s="246"/>
      <c r="M61" s="246"/>
      <c r="N61" s="246"/>
      <c r="O61" s="246"/>
      <c r="P61" s="248"/>
      <c r="Q61" s="250"/>
      <c r="R61" s="252" t="s">
        <v>42</v>
      </c>
    </row>
    <row r="62" spans="1:18" ht="12.75">
      <c r="A62" s="253">
        <v>1</v>
      </c>
      <c r="B62" s="285">
        <f>'пр.хода'!G10</f>
        <v>9</v>
      </c>
      <c r="C62" s="258" t="str">
        <f>VLOOKUP(B62,'пр.взв.'!B6:G98,2,FALSE)</f>
        <v>КОЗЛОВ Владимир Михайлович</v>
      </c>
      <c r="D62" s="260" t="str">
        <f>VLOOKUP(B62,'пр.взв.'!B6:G98,3,FALSE)</f>
        <v>27.08.95, мс</v>
      </c>
      <c r="E62" s="260" t="str">
        <f>VLOOKUP(B62,'пр.взв.'!B6:G98,4,FALSE)</f>
        <v>ЦФО</v>
      </c>
      <c r="F62" s="279"/>
      <c r="G62" s="280"/>
      <c r="H62" s="281"/>
      <c r="I62" s="290"/>
      <c r="J62" s="266">
        <v>5</v>
      </c>
      <c r="K62" s="285">
        <f>'пр.хода'!R10</f>
        <v>18</v>
      </c>
      <c r="L62" s="258" t="str">
        <f>VLOOKUP(K62,'пр.взв.'!B6:G98,2,FALSE)</f>
        <v>ФЕДОРОВ Александр Владимирович</v>
      </c>
      <c r="M62" s="260" t="str">
        <f>VLOOKUP(K62,'пр.взв.'!B6:G98,3,FALSE)</f>
        <v>08.09.94, мс</v>
      </c>
      <c r="N62" s="260" t="str">
        <f>VLOOKUP(K62,'пр.взв.'!B6:G98,4,FALSE)</f>
        <v>ПФО</v>
      </c>
      <c r="O62" s="279"/>
      <c r="P62" s="280"/>
      <c r="Q62" s="281"/>
      <c r="R62" s="290"/>
    </row>
    <row r="63" spans="1:18" ht="12.75">
      <c r="A63" s="254"/>
      <c r="B63" s="286"/>
      <c r="C63" s="259"/>
      <c r="D63" s="261"/>
      <c r="E63" s="261"/>
      <c r="F63" s="261"/>
      <c r="G63" s="261"/>
      <c r="H63" s="265"/>
      <c r="I63" s="219"/>
      <c r="J63" s="267"/>
      <c r="K63" s="286"/>
      <c r="L63" s="259"/>
      <c r="M63" s="261"/>
      <c r="N63" s="261"/>
      <c r="O63" s="261"/>
      <c r="P63" s="261"/>
      <c r="Q63" s="265"/>
      <c r="R63" s="219"/>
    </row>
    <row r="64" spans="1:18" ht="12.75">
      <c r="A64" s="254"/>
      <c r="B64" s="287">
        <f>'пр.хода'!G18</f>
        <v>5</v>
      </c>
      <c r="C64" s="271" t="str">
        <f>VLOOKUP(B64,'пр.взв.'!B6:G100,2,FALSE)</f>
        <v>МНАЦАКАНЯН Владимир Андреевич</v>
      </c>
      <c r="D64" s="273" t="str">
        <f>VLOOKUP(B64,'пр.взв.'!B5:G100,3,FALSE)</f>
        <v>27.04.97, мс</v>
      </c>
      <c r="E64" s="273" t="str">
        <f>VLOOKUP(B64,'пр.взв.'!B5:G100,4,FALSE)</f>
        <v>ЮФО</v>
      </c>
      <c r="F64" s="275"/>
      <c r="G64" s="275"/>
      <c r="H64" s="229"/>
      <c r="I64" s="229"/>
      <c r="J64" s="267"/>
      <c r="K64" s="287">
        <f>'пр.хода'!R18</f>
        <v>6</v>
      </c>
      <c r="L64" s="271" t="str">
        <f>VLOOKUP(K64,'пр.взв.'!B5:G100,2,FALSE)</f>
        <v>ХАФИЗОВ Дамир Вамильевич</v>
      </c>
      <c r="M64" s="273" t="str">
        <f>VLOOKUP(K64,'пр.взв.'!B5:G100,3,FALSE)</f>
        <v>10.10.97, кмс</v>
      </c>
      <c r="N64" s="273" t="str">
        <f>VLOOKUP(K64,'пр.взв.'!B5:G100,4,FALSE)</f>
        <v>ЦФО</v>
      </c>
      <c r="O64" s="275"/>
      <c r="P64" s="275"/>
      <c r="Q64" s="229"/>
      <c r="R64" s="229"/>
    </row>
    <row r="65" spans="1:18" ht="13.5" thickBot="1">
      <c r="A65" s="255"/>
      <c r="B65" s="288"/>
      <c r="C65" s="272"/>
      <c r="D65" s="274"/>
      <c r="E65" s="274"/>
      <c r="F65" s="276"/>
      <c r="G65" s="276"/>
      <c r="H65" s="185"/>
      <c r="I65" s="185"/>
      <c r="J65" s="268"/>
      <c r="K65" s="288"/>
      <c r="L65" s="272"/>
      <c r="M65" s="274"/>
      <c r="N65" s="274"/>
      <c r="O65" s="276"/>
      <c r="P65" s="276"/>
      <c r="Q65" s="185"/>
      <c r="R65" s="185"/>
    </row>
    <row r="66" spans="1:18" ht="12.75">
      <c r="A66" s="253">
        <v>2</v>
      </c>
      <c r="B66" s="285">
        <f>'пр.хода'!G26</f>
        <v>3</v>
      </c>
      <c r="C66" s="277" t="str">
        <f>VLOOKUP(B66,'пр.взв.'!B5:G102,2,FALSE)</f>
        <v>ЕШКУТОВ Илья Александрович</v>
      </c>
      <c r="D66" s="278" t="str">
        <f>VLOOKUP(B66,'пр.взв.'!B5:G102,3,FALSE)</f>
        <v>18.04.97, кмс</v>
      </c>
      <c r="E66" s="278" t="str">
        <f>VLOOKUP(B66,'пр.взв.'!B6:G102,4,FALSE)</f>
        <v>ЦФО</v>
      </c>
      <c r="F66" s="279"/>
      <c r="G66" s="280"/>
      <c r="H66" s="281"/>
      <c r="I66" s="278"/>
      <c r="J66" s="266">
        <v>6</v>
      </c>
      <c r="K66" s="285">
        <f>'пр.хода'!R26</f>
        <v>12</v>
      </c>
      <c r="L66" s="277" t="str">
        <f>VLOOKUP(K66,'пр.взв.'!B5:G102,2,FALSE)</f>
        <v>ДАНИЕЛЯН Михаил Спартакович</v>
      </c>
      <c r="M66" s="278" t="str">
        <f>VLOOKUP(K66,'пр.взв.'!B5:G102,3,FALSE)</f>
        <v>20.02.92, мс</v>
      </c>
      <c r="N66" s="278" t="str">
        <f>VLOOKUP(K66,'пр.взв.'!B5:G102,4,FALSE)</f>
        <v>ЮФО</v>
      </c>
      <c r="O66" s="279"/>
      <c r="P66" s="280"/>
      <c r="Q66" s="281"/>
      <c r="R66" s="278"/>
    </row>
    <row r="67" spans="1:18" ht="12.75">
      <c r="A67" s="254"/>
      <c r="B67" s="286"/>
      <c r="C67" s="259"/>
      <c r="D67" s="261"/>
      <c r="E67" s="261"/>
      <c r="F67" s="261"/>
      <c r="G67" s="261"/>
      <c r="H67" s="265"/>
      <c r="I67" s="219"/>
      <c r="J67" s="267"/>
      <c r="K67" s="286"/>
      <c r="L67" s="259"/>
      <c r="M67" s="261"/>
      <c r="N67" s="261"/>
      <c r="O67" s="261"/>
      <c r="P67" s="261"/>
      <c r="Q67" s="265"/>
      <c r="R67" s="219"/>
    </row>
    <row r="68" spans="1:18" ht="12.75">
      <c r="A68" s="254"/>
      <c r="B68" s="287">
        <f>'пр.хода'!G34</f>
        <v>7</v>
      </c>
      <c r="C68" s="271" t="str">
        <f>VLOOKUP(B68,'пр.взв.'!B5:G104,2,FALSE)</f>
        <v>ГЛАДКИХ Владимир Андреевич</v>
      </c>
      <c r="D68" s="273" t="str">
        <f>VLOOKUP(B68,'пр.взв.'!B5:G104,3,FALSE)</f>
        <v>08.11.92, мсмк</v>
      </c>
      <c r="E68" s="273" t="str">
        <f>VLOOKUP(B68,'пр.взв.'!B6:G104,4,FALSE)</f>
        <v>УФО</v>
      </c>
      <c r="F68" s="275"/>
      <c r="G68" s="275"/>
      <c r="H68" s="229"/>
      <c r="I68" s="229"/>
      <c r="J68" s="267"/>
      <c r="K68" s="287">
        <f>'пр.хода'!R34</f>
        <v>8</v>
      </c>
      <c r="L68" s="271" t="str">
        <f>VLOOKUP(K68,'пр.взв.'!B5:G104,2,FALSE)</f>
        <v>КАБДАХОВ Мурат Асланович</v>
      </c>
      <c r="M68" s="273" t="str">
        <f>VLOOKUP(K68,'пр.взв.'!B5:G104,3,FALSE)</f>
        <v>31.01.97, кмс</v>
      </c>
      <c r="N68" s="273" t="str">
        <f>VLOOKUP(K68,'пр.взв.'!B5:G104,4,FALSE)</f>
        <v>СКФО</v>
      </c>
      <c r="O68" s="275"/>
      <c r="P68" s="275"/>
      <c r="Q68" s="229"/>
      <c r="R68" s="229"/>
    </row>
    <row r="69" spans="1:18" ht="12.75">
      <c r="A69" s="283"/>
      <c r="B69" s="286"/>
      <c r="C69" s="259"/>
      <c r="D69" s="261"/>
      <c r="E69" s="261"/>
      <c r="F69" s="262"/>
      <c r="G69" s="262"/>
      <c r="H69" s="230"/>
      <c r="I69" s="230"/>
      <c r="J69" s="284"/>
      <c r="K69" s="286"/>
      <c r="L69" s="259"/>
      <c r="M69" s="261"/>
      <c r="N69" s="261"/>
      <c r="O69" s="262"/>
      <c r="P69" s="262"/>
      <c r="Q69" s="230"/>
      <c r="R69" s="230"/>
    </row>
    <row r="71" spans="2:18" ht="16.5" thickBot="1">
      <c r="B71" s="86" t="s">
        <v>38</v>
      </c>
      <c r="C71" s="90" t="s">
        <v>50</v>
      </c>
      <c r="D71" s="90"/>
      <c r="E71" s="90"/>
      <c r="F71" s="91" t="str">
        <f>F80</f>
        <v>в.к.57  кг.</v>
      </c>
      <c r="G71" s="90"/>
      <c r="H71" s="90"/>
      <c r="I71" s="90"/>
      <c r="J71" s="89"/>
      <c r="K71" s="86" t="s">
        <v>1</v>
      </c>
      <c r="L71" s="90" t="s">
        <v>50</v>
      </c>
      <c r="M71" s="90"/>
      <c r="N71" s="90"/>
      <c r="O71" s="86" t="str">
        <f>F71</f>
        <v>в.к.57  кг.</v>
      </c>
      <c r="P71" s="90"/>
      <c r="Q71" s="90"/>
      <c r="R71" s="90"/>
    </row>
    <row r="72" spans="1:18" ht="12.75" customHeight="1">
      <c r="A72" s="241" t="s">
        <v>47</v>
      </c>
      <c r="B72" s="243" t="s">
        <v>5</v>
      </c>
      <c r="C72" s="245" t="s">
        <v>6</v>
      </c>
      <c r="D72" s="245" t="s">
        <v>15</v>
      </c>
      <c r="E72" s="245" t="s">
        <v>16</v>
      </c>
      <c r="F72" s="245" t="s">
        <v>17</v>
      </c>
      <c r="G72" s="247" t="s">
        <v>48</v>
      </c>
      <c r="H72" s="249" t="s">
        <v>49</v>
      </c>
      <c r="I72" s="251" t="s">
        <v>19</v>
      </c>
      <c r="J72" s="241" t="s">
        <v>47</v>
      </c>
      <c r="K72" s="243" t="s">
        <v>5</v>
      </c>
      <c r="L72" s="245" t="s">
        <v>6</v>
      </c>
      <c r="M72" s="245" t="s">
        <v>15</v>
      </c>
      <c r="N72" s="245" t="s">
        <v>16</v>
      </c>
      <c r="O72" s="245" t="s">
        <v>17</v>
      </c>
      <c r="P72" s="247" t="s">
        <v>48</v>
      </c>
      <c r="Q72" s="249" t="s">
        <v>49</v>
      </c>
      <c r="R72" s="251" t="s">
        <v>19</v>
      </c>
    </row>
    <row r="73" spans="1:18" ht="13.5" customHeight="1" thickBot="1">
      <c r="A73" s="242"/>
      <c r="B73" s="289" t="s">
        <v>41</v>
      </c>
      <c r="C73" s="246"/>
      <c r="D73" s="246"/>
      <c r="E73" s="246"/>
      <c r="F73" s="246"/>
      <c r="G73" s="248"/>
      <c r="H73" s="250"/>
      <c r="I73" s="252" t="s">
        <v>42</v>
      </c>
      <c r="J73" s="242"/>
      <c r="K73" s="289" t="s">
        <v>41</v>
      </c>
      <c r="L73" s="246"/>
      <c r="M73" s="246"/>
      <c r="N73" s="246"/>
      <c r="O73" s="246"/>
      <c r="P73" s="248"/>
      <c r="Q73" s="250"/>
      <c r="R73" s="252" t="s">
        <v>42</v>
      </c>
    </row>
    <row r="74" spans="1:18" ht="12.75">
      <c r="A74" s="291">
        <v>1</v>
      </c>
      <c r="B74" s="294">
        <f>'пр.хода'!I14</f>
        <v>5</v>
      </c>
      <c r="C74" s="258" t="str">
        <f>VLOOKUP(B74,'пр.взв.'!B5:G110,2,FALSE)</f>
        <v>МНАЦАКАНЯН Владимир Андреевич</v>
      </c>
      <c r="D74" s="260" t="str">
        <f>VLOOKUP(B74,'пр.взв.'!B7:G110,3,FALSE)</f>
        <v>27.04.97, мс</v>
      </c>
      <c r="E74" s="260" t="str">
        <f>VLOOKUP(B74,'пр.взв.'!B7:G110,4,FALSE)</f>
        <v>ЮФО</v>
      </c>
      <c r="F74" s="262"/>
      <c r="G74" s="263"/>
      <c r="H74" s="264"/>
      <c r="I74" s="230"/>
      <c r="J74" s="291">
        <v>2</v>
      </c>
      <c r="K74" s="294">
        <f>'пр.хода'!P14</f>
        <v>18</v>
      </c>
      <c r="L74" s="277" t="str">
        <f>VLOOKUP(K74,'пр.взв.'!B7:G110,2,FALSE)</f>
        <v>ФЕДОРОВ Александр Владимирович</v>
      </c>
      <c r="M74" s="278" t="str">
        <f>VLOOKUP(K74,'пр.взв.'!B7:G110,3,FALSE)</f>
        <v>08.09.94, мс</v>
      </c>
      <c r="N74" s="278" t="str">
        <f>VLOOKUP(K74,'пр.взв.'!B7:G110,4,FALSE)</f>
        <v>ПФО</v>
      </c>
      <c r="O74" s="262"/>
      <c r="P74" s="263"/>
      <c r="Q74" s="264"/>
      <c r="R74" s="230"/>
    </row>
    <row r="75" spans="1:18" ht="12.75">
      <c r="A75" s="292"/>
      <c r="B75" s="295"/>
      <c r="C75" s="259"/>
      <c r="D75" s="261"/>
      <c r="E75" s="261"/>
      <c r="F75" s="261"/>
      <c r="G75" s="261"/>
      <c r="H75" s="265"/>
      <c r="I75" s="219"/>
      <c r="J75" s="292"/>
      <c r="K75" s="295"/>
      <c r="L75" s="259"/>
      <c r="M75" s="261"/>
      <c r="N75" s="261"/>
      <c r="O75" s="261"/>
      <c r="P75" s="261"/>
      <c r="Q75" s="265"/>
      <c r="R75" s="219"/>
    </row>
    <row r="76" spans="1:18" ht="12.75">
      <c r="A76" s="292"/>
      <c r="B76" s="298">
        <v>7</v>
      </c>
      <c r="C76" s="271" t="str">
        <f>VLOOKUP(B76,'пр.взв.'!B2:G112,2,FALSE)</f>
        <v>ГЛАДКИХ Владимир Андреевич</v>
      </c>
      <c r="D76" s="273" t="str">
        <f>VLOOKUP(B76,'пр.взв.'!B6:G112,3,FALSE)</f>
        <v>08.11.92, мсмк</v>
      </c>
      <c r="E76" s="273" t="str">
        <f>VLOOKUP(B76,'пр.взв.'!B6:G112,4,FALSE)</f>
        <v>УФО</v>
      </c>
      <c r="F76" s="275"/>
      <c r="G76" s="275"/>
      <c r="H76" s="229"/>
      <c r="I76" s="229"/>
      <c r="J76" s="292"/>
      <c r="K76" s="296">
        <f>'пр.хода'!P30</f>
        <v>12</v>
      </c>
      <c r="L76" s="271" t="str">
        <f>VLOOKUP(K76,'пр.взв.'!B6:G112,2,FALSE)</f>
        <v>ДАНИЕЛЯН Михаил Спартакович</v>
      </c>
      <c r="M76" s="273" t="str">
        <f>VLOOKUP(K76,'пр.взв.'!B6:G112,3,FALSE)</f>
        <v>20.02.92, мс</v>
      </c>
      <c r="N76" s="273" t="str">
        <f>VLOOKUP(K76,'пр.взв.'!B6:G112,4,FALSE)</f>
        <v>ЮФО</v>
      </c>
      <c r="O76" s="275"/>
      <c r="P76" s="275"/>
      <c r="Q76" s="229"/>
      <c r="R76" s="229"/>
    </row>
    <row r="77" spans="1:18" ht="12.75">
      <c r="A77" s="293"/>
      <c r="B77" s="297"/>
      <c r="C77" s="259"/>
      <c r="D77" s="261"/>
      <c r="E77" s="261"/>
      <c r="F77" s="262"/>
      <c r="G77" s="262"/>
      <c r="H77" s="230"/>
      <c r="I77" s="230"/>
      <c r="J77" s="293"/>
      <c r="K77" s="297"/>
      <c r="L77" s="259"/>
      <c r="M77" s="261"/>
      <c r="N77" s="261"/>
      <c r="O77" s="262"/>
      <c r="P77" s="262"/>
      <c r="Q77" s="230"/>
      <c r="R77" s="230"/>
    </row>
    <row r="79" spans="1:18" ht="15">
      <c r="A79" s="299" t="s">
        <v>51</v>
      </c>
      <c r="B79" s="299"/>
      <c r="C79" s="299"/>
      <c r="D79" s="299"/>
      <c r="E79" s="299"/>
      <c r="F79" s="299"/>
      <c r="G79" s="299"/>
      <c r="H79" s="299"/>
      <c r="I79" s="299"/>
      <c r="J79" s="299" t="s">
        <v>52</v>
      </c>
      <c r="K79" s="299"/>
      <c r="L79" s="299"/>
      <c r="M79" s="299"/>
      <c r="N79" s="299"/>
      <c r="O79" s="299"/>
      <c r="P79" s="299"/>
      <c r="Q79" s="299"/>
      <c r="R79" s="299"/>
    </row>
    <row r="80" spans="2:18" ht="16.5" thickBot="1">
      <c r="B80" s="86" t="s">
        <v>38</v>
      </c>
      <c r="C80" s="92"/>
      <c r="D80" s="92"/>
      <c r="E80" s="92"/>
      <c r="F80" s="93" t="str">
        <f>'пр.взв.'!D4</f>
        <v>в.к.57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в.к.57  кг.</v>
      </c>
      <c r="P80" s="89"/>
      <c r="Q80" s="89"/>
      <c r="R80" s="89"/>
    </row>
    <row r="81" spans="1:18" ht="12.75" customHeight="1">
      <c r="A81" s="241" t="s">
        <v>47</v>
      </c>
      <c r="B81" s="243" t="s">
        <v>5</v>
      </c>
      <c r="C81" s="245" t="s">
        <v>6</v>
      </c>
      <c r="D81" s="245" t="s">
        <v>15</v>
      </c>
      <c r="E81" s="245" t="s">
        <v>16</v>
      </c>
      <c r="F81" s="245" t="s">
        <v>17</v>
      </c>
      <c r="G81" s="247" t="s">
        <v>48</v>
      </c>
      <c r="H81" s="249" t="s">
        <v>49</v>
      </c>
      <c r="I81" s="251" t="s">
        <v>19</v>
      </c>
      <c r="J81" s="241" t="s">
        <v>47</v>
      </c>
      <c r="K81" s="243" t="s">
        <v>5</v>
      </c>
      <c r="L81" s="245" t="s">
        <v>6</v>
      </c>
      <c r="M81" s="245" t="s">
        <v>15</v>
      </c>
      <c r="N81" s="245" t="s">
        <v>16</v>
      </c>
      <c r="O81" s="245" t="s">
        <v>17</v>
      </c>
      <c r="P81" s="247" t="s">
        <v>48</v>
      </c>
      <c r="Q81" s="249" t="s">
        <v>49</v>
      </c>
      <c r="R81" s="251" t="s">
        <v>19</v>
      </c>
    </row>
    <row r="82" spans="1:18" ht="13.5" customHeight="1" thickBot="1">
      <c r="A82" s="242"/>
      <c r="B82" s="289" t="s">
        <v>41</v>
      </c>
      <c r="C82" s="246"/>
      <c r="D82" s="246"/>
      <c r="E82" s="246"/>
      <c r="F82" s="246"/>
      <c r="G82" s="248"/>
      <c r="H82" s="250"/>
      <c r="I82" s="252" t="s">
        <v>42</v>
      </c>
      <c r="J82" s="242"/>
      <c r="K82" s="289" t="s">
        <v>41</v>
      </c>
      <c r="L82" s="246"/>
      <c r="M82" s="246"/>
      <c r="N82" s="246"/>
      <c r="O82" s="246"/>
      <c r="P82" s="248"/>
      <c r="Q82" s="250"/>
      <c r="R82" s="252" t="s">
        <v>42</v>
      </c>
    </row>
    <row r="83" spans="1:18" ht="12.75" customHeight="1">
      <c r="A83" s="266">
        <v>1</v>
      </c>
      <c r="B83" s="300">
        <v>9</v>
      </c>
      <c r="C83" s="258" t="str">
        <f>VLOOKUP(B83,'пр.взв.'!B4:G119,2,FALSE)</f>
        <v>КОЗЛОВ Владимир Михайлович</v>
      </c>
      <c r="D83" s="260" t="str">
        <f>VLOOKUP(B83,'пр.взв.'!B4:G119,3,FALSE)</f>
        <v>27.08.95, мс</v>
      </c>
      <c r="E83" s="260" t="str">
        <f>VLOOKUP(B83,'пр.взв.'!B4:G119,4,FALSE)</f>
        <v>ЦФО</v>
      </c>
      <c r="F83" s="279"/>
      <c r="G83" s="280"/>
      <c r="H83" s="281"/>
      <c r="I83" s="290"/>
      <c r="J83" s="266">
        <v>3</v>
      </c>
      <c r="K83" s="300">
        <v>6</v>
      </c>
      <c r="L83" s="258" t="str">
        <f>VLOOKUP(K83,'пр.взв.'!B8:G119,2,FALSE)</f>
        <v>ХАФИЗОВ Дамир Вамильевич</v>
      </c>
      <c r="M83" s="260" t="str">
        <f>VLOOKUP(K83,'пр.взв.'!B8:G119,3,FALSE)</f>
        <v>10.10.97, кмс</v>
      </c>
      <c r="N83" s="260" t="str">
        <f>VLOOKUP(K83,'пр.взв.'!B8:G119,4,FALSE)</f>
        <v>ЦФО</v>
      </c>
      <c r="O83" s="279"/>
      <c r="P83" s="280"/>
      <c r="Q83" s="281"/>
      <c r="R83" s="290"/>
    </row>
    <row r="84" spans="1:18" ht="12.75" customHeight="1">
      <c r="A84" s="267"/>
      <c r="B84" s="295"/>
      <c r="C84" s="259"/>
      <c r="D84" s="261"/>
      <c r="E84" s="261"/>
      <c r="F84" s="261"/>
      <c r="G84" s="261"/>
      <c r="H84" s="265"/>
      <c r="I84" s="219"/>
      <c r="J84" s="267"/>
      <c r="K84" s="295"/>
      <c r="L84" s="259"/>
      <c r="M84" s="261"/>
      <c r="N84" s="261"/>
      <c r="O84" s="261"/>
      <c r="P84" s="261"/>
      <c r="Q84" s="265"/>
      <c r="R84" s="219"/>
    </row>
    <row r="85" spans="1:18" ht="12.75" customHeight="1">
      <c r="A85" s="267"/>
      <c r="B85" s="301">
        <v>15</v>
      </c>
      <c r="C85" s="271" t="str">
        <f>VLOOKUP(B85,'пр.взв.'!B6:G121,2,FALSE)</f>
        <v>ГУРБАНОВ Сабухи Нажваддин Оглы</v>
      </c>
      <c r="D85" s="273" t="str">
        <f>VLOOKUP(B85,'пр.взв.'!B8:G121,3,FALSE)</f>
        <v>01.04.96, мс</v>
      </c>
      <c r="E85" s="273" t="str">
        <f>VLOOKUP(B85,'пр.взв.'!B7:G121,4,FALSE)</f>
        <v>ПФО</v>
      </c>
      <c r="F85" s="275"/>
      <c r="G85" s="275"/>
      <c r="H85" s="229"/>
      <c r="I85" s="229"/>
      <c r="J85" s="267"/>
      <c r="K85" s="301">
        <v>4</v>
      </c>
      <c r="L85" s="271" t="str">
        <f>VLOOKUP(K85,'пр.взв.'!B7:G121,2,FALSE)</f>
        <v>ГРИНЬКОВ Герман Владимирович</v>
      </c>
      <c r="M85" s="273" t="str">
        <f>VLOOKUP(K85,'пр.взв.'!B7:G121,3,FALSE)</f>
        <v>21.07.94, кмс</v>
      </c>
      <c r="N85" s="273" t="str">
        <f>VLOOKUP(K85,'пр.взв.'!B7:G121,4,FALSE)</f>
        <v>УФО</v>
      </c>
      <c r="O85" s="275"/>
      <c r="P85" s="275"/>
      <c r="Q85" s="229"/>
      <c r="R85" s="229"/>
    </row>
    <row r="86" spans="1:18" ht="13.5" customHeight="1" thickBot="1">
      <c r="A86" s="284"/>
      <c r="B86" s="302"/>
      <c r="C86" s="272"/>
      <c r="D86" s="274"/>
      <c r="E86" s="274"/>
      <c r="F86" s="276"/>
      <c r="G86" s="276"/>
      <c r="H86" s="185"/>
      <c r="I86" s="185"/>
      <c r="J86" s="284"/>
      <c r="K86" s="302"/>
      <c r="L86" s="272"/>
      <c r="M86" s="274"/>
      <c r="N86" s="274"/>
      <c r="O86" s="276"/>
      <c r="P86" s="276"/>
      <c r="Q86" s="185"/>
      <c r="R86" s="185"/>
    </row>
    <row r="87" spans="1:18" ht="12.75" customHeight="1">
      <c r="A87" s="266">
        <v>2</v>
      </c>
      <c r="B87" s="300"/>
      <c r="C87" s="277" t="e">
        <f>VLOOKUP(B87,'пр.взв.'!B8:G123,2,FALSE)</f>
        <v>#N/A</v>
      </c>
      <c r="D87" s="278" t="e">
        <f>VLOOKUP(B87,'пр.взв.'!B8:G123,3,FALSE)</f>
        <v>#N/A</v>
      </c>
      <c r="E87" s="278" t="e">
        <f>VLOOKUP(B87,'пр.взв.'!B8:G123,4,FALSE)</f>
        <v>#N/A</v>
      </c>
      <c r="F87" s="262"/>
      <c r="G87" s="263"/>
      <c r="H87" s="264"/>
      <c r="I87" s="230"/>
      <c r="J87" s="266">
        <v>4</v>
      </c>
      <c r="K87" s="300"/>
      <c r="L87" s="277" t="e">
        <f>VLOOKUP(K87,'пр.взв.'!B7:G123,2,FALSE)</f>
        <v>#N/A</v>
      </c>
      <c r="M87" s="278" t="e">
        <f>VLOOKUP(K87,'пр.взв.'!B7:G123,3,FALSE)</f>
        <v>#N/A</v>
      </c>
      <c r="N87" s="278" t="e">
        <f>VLOOKUP(K87,'пр.взв.'!B7:G123,4,FALSE)</f>
        <v>#N/A</v>
      </c>
      <c r="O87" s="262"/>
      <c r="P87" s="263"/>
      <c r="Q87" s="264"/>
      <c r="R87" s="230"/>
    </row>
    <row r="88" spans="1:18" ht="12.75" customHeight="1">
      <c r="A88" s="267"/>
      <c r="B88" s="295"/>
      <c r="C88" s="259"/>
      <c r="D88" s="261"/>
      <c r="E88" s="261"/>
      <c r="F88" s="261"/>
      <c r="G88" s="261"/>
      <c r="H88" s="265"/>
      <c r="I88" s="219"/>
      <c r="J88" s="267"/>
      <c r="K88" s="295"/>
      <c r="L88" s="259"/>
      <c r="M88" s="261"/>
      <c r="N88" s="261"/>
      <c r="O88" s="261"/>
      <c r="P88" s="261"/>
      <c r="Q88" s="265"/>
      <c r="R88" s="219"/>
    </row>
    <row r="89" spans="1:18" ht="12.75" customHeight="1">
      <c r="A89" s="267"/>
      <c r="B89" s="301"/>
      <c r="C89" s="271" t="e">
        <f>VLOOKUP(B89,'пр.взв.'!B8:G125,2,FALSE)</f>
        <v>#N/A</v>
      </c>
      <c r="D89" s="273" t="e">
        <f>VLOOKUP(B89,'пр.взв.'!B8:G125,3,FALSE)</f>
        <v>#N/A</v>
      </c>
      <c r="E89" s="273" t="e">
        <f>VLOOKUP(B89,'пр.взв.'!B1:G125,4,FALSE)</f>
        <v>#N/A</v>
      </c>
      <c r="F89" s="275"/>
      <c r="G89" s="275"/>
      <c r="H89" s="229"/>
      <c r="I89" s="229"/>
      <c r="J89" s="267"/>
      <c r="K89" s="301"/>
      <c r="L89" s="271" t="e">
        <f>VLOOKUP(K89,'пр.взв.'!B7:G125,2,FALSE)</f>
        <v>#N/A</v>
      </c>
      <c r="M89" s="273" t="e">
        <f>VLOOKUP(K89,'пр.взв.'!B7:G125,3,FALSE)</f>
        <v>#N/A</v>
      </c>
      <c r="N89" s="273" t="e">
        <f>VLOOKUP(K89,'пр.взв.'!B7:G125,4,FALSE)</f>
        <v>#N/A</v>
      </c>
      <c r="O89" s="275"/>
      <c r="P89" s="275"/>
      <c r="Q89" s="229"/>
      <c r="R89" s="229"/>
    </row>
    <row r="90" spans="1:18" ht="12.75" customHeight="1">
      <c r="A90" s="284"/>
      <c r="B90" s="297"/>
      <c r="C90" s="259"/>
      <c r="D90" s="261"/>
      <c r="E90" s="261"/>
      <c r="F90" s="262"/>
      <c r="G90" s="262"/>
      <c r="H90" s="230"/>
      <c r="I90" s="230"/>
      <c r="J90" s="284"/>
      <c r="K90" s="297"/>
      <c r="L90" s="259"/>
      <c r="M90" s="261"/>
      <c r="N90" s="261"/>
      <c r="O90" s="262"/>
      <c r="P90" s="262"/>
      <c r="Q90" s="230"/>
      <c r="R90" s="230"/>
    </row>
    <row r="92" spans="1:18" ht="12.75" customHeight="1">
      <c r="A92" s="303">
        <v>5</v>
      </c>
      <c r="B92" s="295">
        <f>'пр.хода'!L6</f>
        <v>13</v>
      </c>
      <c r="C92" s="271" t="str">
        <f>VLOOKUP(B92,'пр.взв.'!B1:G128,2,FALSE)</f>
        <v>МОЙСЕЕНКО Роберт Александрович</v>
      </c>
      <c r="D92" s="273" t="str">
        <f>VLOOKUP(B92,'пр.взв.'!B1:G128,3,FALSE)</f>
        <v>19.11.97, кмс</v>
      </c>
      <c r="E92" s="273" t="str">
        <f>VLOOKUP(B92,'пр.взв.'!B1:G128,4,FALSE)</f>
        <v>СЗФО</v>
      </c>
      <c r="F92" s="261"/>
      <c r="G92" s="282"/>
      <c r="H92" s="265"/>
      <c r="I92" s="219"/>
      <c r="J92" s="303">
        <v>7</v>
      </c>
      <c r="K92" s="295"/>
      <c r="L92" s="271" t="e">
        <f>VLOOKUP(K92,'пр.взв.'!B1:G128,2,FALSE)</f>
        <v>#N/A</v>
      </c>
      <c r="M92" s="273" t="e">
        <f>VLOOKUP(K92,'пр.взв.'!B43:G128,3,FALSE)</f>
        <v>#N/A</v>
      </c>
      <c r="N92" s="273" t="e">
        <f>VLOOKUP(K92,'пр.взв.'!B1:G128,4,FALSE)</f>
        <v>#N/A</v>
      </c>
      <c r="O92" s="261"/>
      <c r="P92" s="282"/>
      <c r="Q92" s="265"/>
      <c r="R92" s="219"/>
    </row>
    <row r="93" spans="1:18" ht="12.75" customHeight="1">
      <c r="A93" s="267"/>
      <c r="B93" s="295"/>
      <c r="C93" s="259"/>
      <c r="D93" s="261"/>
      <c r="E93" s="261"/>
      <c r="F93" s="261"/>
      <c r="G93" s="261"/>
      <c r="H93" s="265"/>
      <c r="I93" s="219"/>
      <c r="J93" s="267"/>
      <c r="K93" s="295"/>
      <c r="L93" s="259"/>
      <c r="M93" s="261"/>
      <c r="N93" s="261"/>
      <c r="O93" s="261"/>
      <c r="P93" s="261"/>
      <c r="Q93" s="265"/>
      <c r="R93" s="219"/>
    </row>
    <row r="94" spans="1:18" ht="12.75" customHeight="1">
      <c r="A94" s="267"/>
      <c r="B94" s="301">
        <f>'пр.хода'!L8</f>
        <v>9</v>
      </c>
      <c r="C94" s="271" t="str">
        <f>VLOOKUP(B94,'пр.взв.'!B1:G130,2,FALSE)</f>
        <v>КОЗЛОВ Владимир Михайлович</v>
      </c>
      <c r="D94" s="273" t="str">
        <f>VLOOKUP(B94,'пр.взв.'!B1:G130,3,FALSE)</f>
        <v>27.08.95, мс</v>
      </c>
      <c r="E94" s="273" t="str">
        <f>VLOOKUP(B94,'пр.взв.'!B1:G130,4,FALSE)</f>
        <v>ЦФО</v>
      </c>
      <c r="F94" s="275"/>
      <c r="G94" s="275"/>
      <c r="H94" s="229"/>
      <c r="I94" s="229"/>
      <c r="J94" s="267"/>
      <c r="K94" s="301">
        <f>'пр.хода'!L36</f>
        <v>6</v>
      </c>
      <c r="L94" s="271" t="str">
        <f>VLOOKUP(K94,'пр.взв.'!B1:G130,2,FALSE)</f>
        <v>ХАФИЗОВ Дамир Вамильевич</v>
      </c>
      <c r="M94" s="273" t="str">
        <f>VLOOKUP(K94,'пр.взв.'!B1:G130,3,FALSE)</f>
        <v>10.10.97, кмс</v>
      </c>
      <c r="N94" s="273" t="str">
        <f>VLOOKUP(K94,'пр.взв.'!B1:G130,4,FALSE)</f>
        <v>ЦФО</v>
      </c>
      <c r="O94" s="275"/>
      <c r="P94" s="275"/>
      <c r="Q94" s="229"/>
      <c r="R94" s="229"/>
    </row>
    <row r="95" spans="1:18" ht="13.5" customHeight="1" thickBot="1">
      <c r="A95" s="268"/>
      <c r="B95" s="302"/>
      <c r="C95" s="272"/>
      <c r="D95" s="274"/>
      <c r="E95" s="274"/>
      <c r="F95" s="276"/>
      <c r="G95" s="276"/>
      <c r="H95" s="185"/>
      <c r="I95" s="185"/>
      <c r="J95" s="268"/>
      <c r="K95" s="302"/>
      <c r="L95" s="272"/>
      <c r="M95" s="274"/>
      <c r="N95" s="274"/>
      <c r="O95" s="276"/>
      <c r="P95" s="276"/>
      <c r="Q95" s="185"/>
      <c r="R95" s="185"/>
    </row>
    <row r="96" spans="1:18" ht="12.75" customHeight="1">
      <c r="A96" s="267">
        <v>6</v>
      </c>
      <c r="B96" s="300">
        <f>'пр.хода'!L10</f>
        <v>15</v>
      </c>
      <c r="C96" s="258" t="str">
        <f>VLOOKUP(B96,'пр.взв.'!B1:G132,2,FALSE)</f>
        <v>ГУРБАНОВ Сабухи Нажваддин Оглы</v>
      </c>
      <c r="D96" s="260" t="str">
        <f>VLOOKUP(B96,'пр.взв.'!B1:G132,3,FALSE)</f>
        <v>01.04.96, мс</v>
      </c>
      <c r="E96" s="260" t="str">
        <f>VLOOKUP(B96,'пр.взв.'!B1:G132,4,FALSE)</f>
        <v>ПФО</v>
      </c>
      <c r="F96" s="262"/>
      <c r="G96" s="263"/>
      <c r="H96" s="264"/>
      <c r="I96" s="230"/>
      <c r="J96" s="267">
        <v>8</v>
      </c>
      <c r="K96" s="300">
        <f>'пр.хода'!L38</f>
        <v>4</v>
      </c>
      <c r="L96" s="258" t="str">
        <f>VLOOKUP(K96,'пр.взв.'!B1:G132,2,FALSE)</f>
        <v>ГРИНЬКОВ Герман Владимирович</v>
      </c>
      <c r="M96" s="260" t="str">
        <f>VLOOKUP(K96,'пр.взв.'!B1:G132,3,FALSE)</f>
        <v>21.07.94, кмс</v>
      </c>
      <c r="N96" s="260" t="str">
        <f>VLOOKUP(K96,'пр.взв.'!B1:G132,4,FALSE)</f>
        <v>УФО</v>
      </c>
      <c r="O96" s="262"/>
      <c r="P96" s="263"/>
      <c r="Q96" s="264"/>
      <c r="R96" s="230"/>
    </row>
    <row r="97" spans="1:18" ht="12.75" customHeight="1">
      <c r="A97" s="267"/>
      <c r="B97" s="295"/>
      <c r="C97" s="259"/>
      <c r="D97" s="261"/>
      <c r="E97" s="261"/>
      <c r="F97" s="261"/>
      <c r="G97" s="261"/>
      <c r="H97" s="265"/>
      <c r="I97" s="219"/>
      <c r="J97" s="267"/>
      <c r="K97" s="295"/>
      <c r="L97" s="259"/>
      <c r="M97" s="261"/>
      <c r="N97" s="261"/>
      <c r="O97" s="261"/>
      <c r="P97" s="261"/>
      <c r="Q97" s="265"/>
      <c r="R97" s="219"/>
    </row>
    <row r="98" spans="1:18" ht="12.75" customHeight="1">
      <c r="A98" s="267"/>
      <c r="B98" s="301">
        <f>'пр.хода'!L12</f>
        <v>3</v>
      </c>
      <c r="C98" s="271" t="str">
        <f>VLOOKUP(B98,'пр.взв.'!B1:G134,2,FALSE)</f>
        <v>ЕШКУТОВ Илья Александрович</v>
      </c>
      <c r="D98" s="273" t="str">
        <f>VLOOKUP(B98,'пр.взв.'!B1:G134,3,FALSE)</f>
        <v>18.04.97, кмс</v>
      </c>
      <c r="E98" s="273" t="str">
        <f>VLOOKUP(B98,'пр.взв.'!B1:G134,4,FALSE)</f>
        <v>ЦФО</v>
      </c>
      <c r="F98" s="275"/>
      <c r="G98" s="275"/>
      <c r="H98" s="229"/>
      <c r="I98" s="229"/>
      <c r="J98" s="267"/>
      <c r="K98" s="301">
        <f>'пр.хода'!L40</f>
        <v>8</v>
      </c>
      <c r="L98" s="271" t="str">
        <f>VLOOKUP(K98,'пр.взв.'!B1:G134,2,FALSE)</f>
        <v>КАБДАХОВ Мурат Асланович</v>
      </c>
      <c r="M98" s="273" t="str">
        <f>VLOOKUP(K98,'пр.взв.'!B1:G134,3,FALSE)</f>
        <v>31.01.97, кмс</v>
      </c>
      <c r="N98" s="273" t="str">
        <f>VLOOKUP(K98,'пр.взв.'!B1:G134,4,FALSE)</f>
        <v>СКФО</v>
      </c>
      <c r="O98" s="275"/>
      <c r="P98" s="275"/>
      <c r="Q98" s="229"/>
      <c r="R98" s="229"/>
    </row>
    <row r="99" spans="1:18" ht="12.75" customHeight="1">
      <c r="A99" s="284"/>
      <c r="B99" s="297"/>
      <c r="C99" s="259"/>
      <c r="D99" s="261"/>
      <c r="E99" s="261"/>
      <c r="F99" s="262"/>
      <c r="G99" s="262"/>
      <c r="H99" s="230"/>
      <c r="I99" s="230"/>
      <c r="J99" s="284"/>
      <c r="K99" s="297"/>
      <c r="L99" s="259"/>
      <c r="M99" s="261"/>
      <c r="N99" s="261"/>
      <c r="O99" s="262"/>
      <c r="P99" s="262"/>
      <c r="Q99" s="230"/>
      <c r="R99" s="230"/>
    </row>
    <row r="101" spans="1:18" ht="12.75" customHeight="1">
      <c r="A101" s="303">
        <v>9</v>
      </c>
      <c r="B101" s="295">
        <f>'пр.хода'!M7</f>
        <v>9</v>
      </c>
      <c r="C101" s="271" t="str">
        <f>VLOOKUP(B101,'пр.взв.'!B2:G137,2,FALSE)</f>
        <v>КОЗЛОВ Владимир Михайлович</v>
      </c>
      <c r="D101" s="273" t="str">
        <f>VLOOKUP(B101,'пр.взв.'!B2:G137,3,FALSE)</f>
        <v>27.08.95, мс</v>
      </c>
      <c r="E101" s="273" t="str">
        <f>VLOOKUP(B101,'пр.взв.'!B2:G137,4,FALSE)</f>
        <v>ЦФО</v>
      </c>
      <c r="F101" s="261"/>
      <c r="G101" s="282"/>
      <c r="H101" s="265"/>
      <c r="I101" s="219"/>
      <c r="J101" s="303">
        <v>10</v>
      </c>
      <c r="K101" s="295">
        <f>'пр.хода'!M35</f>
        <v>6</v>
      </c>
      <c r="L101" s="271" t="str">
        <f>VLOOKUP(K101,'пр.взв.'!B1:G137,2,FALSE)</f>
        <v>ХАФИЗОВ Дамир Вамильевич</v>
      </c>
      <c r="M101" s="273" t="str">
        <f>VLOOKUP(K101,'пр.взв.'!B1:G137,3,FALSE)</f>
        <v>10.10.97, кмс</v>
      </c>
      <c r="N101" s="273" t="str">
        <f>VLOOKUP(K101,'пр.взв.'!B1:G137,4,FALSE)</f>
        <v>ЦФО</v>
      </c>
      <c r="O101" s="261"/>
      <c r="P101" s="282"/>
      <c r="Q101" s="265"/>
      <c r="R101" s="219"/>
    </row>
    <row r="102" spans="1:18" ht="12.75" customHeight="1">
      <c r="A102" s="267"/>
      <c r="B102" s="295"/>
      <c r="C102" s="259"/>
      <c r="D102" s="261"/>
      <c r="E102" s="261"/>
      <c r="F102" s="261"/>
      <c r="G102" s="261"/>
      <c r="H102" s="265"/>
      <c r="I102" s="219"/>
      <c r="J102" s="267"/>
      <c r="K102" s="295"/>
      <c r="L102" s="259"/>
      <c r="M102" s="261"/>
      <c r="N102" s="261"/>
      <c r="O102" s="261"/>
      <c r="P102" s="261"/>
      <c r="Q102" s="265"/>
      <c r="R102" s="219"/>
    </row>
    <row r="103" spans="1:18" ht="12.75" customHeight="1">
      <c r="A103" s="267"/>
      <c r="B103" s="301">
        <f>'пр.хода'!M11</f>
        <v>15</v>
      </c>
      <c r="C103" s="271" t="str">
        <f>VLOOKUP(B103,'пр.взв.'!B2:G139,2,FALSE)</f>
        <v>ГУРБАНОВ Сабухи Нажваддин Оглы</v>
      </c>
      <c r="D103" s="273" t="str">
        <f>VLOOKUP(B103,'пр.взв.'!B2:G139,3,FALSE)</f>
        <v>01.04.96, мс</v>
      </c>
      <c r="E103" s="273" t="str">
        <f>VLOOKUP(B103,'пр.взв.'!B5:G139,4,FALSE)</f>
        <v>ПФО</v>
      </c>
      <c r="F103" s="275"/>
      <c r="G103" s="275"/>
      <c r="H103" s="229"/>
      <c r="I103" s="229"/>
      <c r="J103" s="267"/>
      <c r="K103" s="301">
        <f>'пр.хода'!M39</f>
        <v>4</v>
      </c>
      <c r="L103" s="271" t="str">
        <f>VLOOKUP(K103,'пр.взв.'!B1:G139,2,FALSE)</f>
        <v>ГРИНЬКОВ Герман Владимирович</v>
      </c>
      <c r="M103" s="273" t="str">
        <f>VLOOKUP(K103,'пр.взв.'!B1:G139,3,FALSE)</f>
        <v>21.07.94, кмс</v>
      </c>
      <c r="N103" s="273" t="str">
        <f>VLOOKUP(K103,'пр.взв.'!B1:G139,4,FALSE)</f>
        <v>УФО</v>
      </c>
      <c r="O103" s="275"/>
      <c r="P103" s="275"/>
      <c r="Q103" s="229"/>
      <c r="R103" s="229"/>
    </row>
    <row r="104" spans="1:18" ht="12.75" customHeight="1">
      <c r="A104" s="284"/>
      <c r="B104" s="297"/>
      <c r="C104" s="259"/>
      <c r="D104" s="261"/>
      <c r="E104" s="261"/>
      <c r="F104" s="262"/>
      <c r="G104" s="262"/>
      <c r="H104" s="230"/>
      <c r="I104" s="230"/>
      <c r="J104" s="284"/>
      <c r="K104" s="297"/>
      <c r="L104" s="259"/>
      <c r="M104" s="261"/>
      <c r="N104" s="261"/>
      <c r="O104" s="262"/>
      <c r="P104" s="262"/>
      <c r="Q104" s="230"/>
      <c r="R104" s="230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L16" sqref="L1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7" t="str">
        <f>HYPERLINK('[1]реквизиты'!$A$2)</f>
        <v>Чемпионат Российского студенческого спортивного союза по самбо</v>
      </c>
      <c r="B1" s="317"/>
      <c r="C1" s="317"/>
      <c r="D1" s="317"/>
      <c r="E1" s="317"/>
      <c r="F1" s="317"/>
      <c r="G1" s="317"/>
      <c r="H1" s="317"/>
      <c r="I1" s="317"/>
    </row>
    <row r="2" spans="4:6" ht="15.75">
      <c r="D2" s="55"/>
      <c r="E2" s="304" t="str">
        <f>HYPERLINK('пр.взв.'!D4)</f>
        <v>в.к.57  кг.</v>
      </c>
      <c r="F2" s="304"/>
    </row>
    <row r="3" ht="20.25" customHeight="1">
      <c r="C3" s="56" t="s">
        <v>31</v>
      </c>
    </row>
    <row r="4" ht="12.75">
      <c r="C4" s="57" t="s">
        <v>13</v>
      </c>
    </row>
    <row r="5" spans="1:9" ht="12.75">
      <c r="A5" s="219" t="s">
        <v>14</v>
      </c>
      <c r="B5" s="219" t="s">
        <v>5</v>
      </c>
      <c r="C5" s="230" t="s">
        <v>6</v>
      </c>
      <c r="D5" s="219" t="s">
        <v>15</v>
      </c>
      <c r="E5" s="318" t="s">
        <v>16</v>
      </c>
      <c r="F5" s="319"/>
      <c r="G5" s="219" t="s">
        <v>17</v>
      </c>
      <c r="H5" s="219" t="s">
        <v>18</v>
      </c>
      <c r="I5" s="219" t="s">
        <v>19</v>
      </c>
    </row>
    <row r="6" spans="1:9" ht="12.75">
      <c r="A6" s="229"/>
      <c r="B6" s="229"/>
      <c r="C6" s="229"/>
      <c r="D6" s="229"/>
      <c r="E6" s="320"/>
      <c r="F6" s="321"/>
      <c r="G6" s="229"/>
      <c r="H6" s="229"/>
      <c r="I6" s="229"/>
    </row>
    <row r="7" spans="1:9" ht="12.75">
      <c r="A7" s="315"/>
      <c r="B7" s="316">
        <v>15</v>
      </c>
      <c r="C7" s="313" t="str">
        <f>VLOOKUP(B7,'пр.взв.'!B7:H42,2,FALSE)</f>
        <v>ГУРБАНОВ Сабухи Нажваддин Оглы</v>
      </c>
      <c r="D7" s="313" t="str">
        <f>VLOOKUP(B7,'пр.взв.'!B7:H42,3,FALSE)</f>
        <v>01.04.96, мс</v>
      </c>
      <c r="E7" s="305" t="str">
        <f>VLOOKUP(B7,'пр.взв.'!B7:H157,4,FALSE)</f>
        <v>ПФО</v>
      </c>
      <c r="F7" s="307" t="str">
        <f>VLOOKUP(B7,'пр.взв.'!B7:H42,5,FALSE)</f>
        <v>НГПУ им К.Минина, Н.Новгород</v>
      </c>
      <c r="G7" s="310"/>
      <c r="H7" s="265"/>
      <c r="I7" s="219"/>
    </row>
    <row r="8" spans="1:9" ht="12.75">
      <c r="A8" s="315"/>
      <c r="B8" s="219"/>
      <c r="C8" s="314"/>
      <c r="D8" s="314"/>
      <c r="E8" s="187"/>
      <c r="F8" s="309"/>
      <c r="G8" s="310"/>
      <c r="H8" s="265"/>
      <c r="I8" s="219"/>
    </row>
    <row r="9" spans="1:9" ht="12.75">
      <c r="A9" s="311"/>
      <c r="B9" s="316">
        <v>18</v>
      </c>
      <c r="C9" s="313" t="str">
        <f>VLOOKUP(B9,'пр.взв.'!B1:H44,2,FALSE)</f>
        <v>ФЕДОРОВ Александр Владимирович</v>
      </c>
      <c r="D9" s="313" t="str">
        <f>VLOOKUP(B9,'пр.взв.'!B1:H44,3,FALSE)</f>
        <v>08.09.94, мс</v>
      </c>
      <c r="E9" s="305" t="str">
        <f>VLOOKUP(B9,'пр.взв.'!B1:H159,4,FALSE)</f>
        <v>ПФО</v>
      </c>
      <c r="F9" s="307" t="str">
        <f>VLOOKUP(B9,'пр.взв.'!B1:H44,5,FALSE)</f>
        <v>ФГБОУ ВПО ЧГПУ им Яковлева И.Я., Чебоксары</v>
      </c>
      <c r="G9" s="310"/>
      <c r="H9" s="219"/>
      <c r="I9" s="219"/>
    </row>
    <row r="10" spans="1:9" ht="12.75">
      <c r="A10" s="311"/>
      <c r="B10" s="219"/>
      <c r="C10" s="314"/>
      <c r="D10" s="314"/>
      <c r="E10" s="306"/>
      <c r="F10" s="308"/>
      <c r="G10" s="310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32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9" t="s">
        <v>14</v>
      </c>
      <c r="B17" s="219" t="s">
        <v>5</v>
      </c>
      <c r="C17" s="230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2.75">
      <c r="A19" s="315"/>
      <c r="B19" s="273">
        <f>'пр.хода'!N37</f>
        <v>4</v>
      </c>
      <c r="C19" s="313" t="str">
        <f>VLOOKUP(B19,'пр.взв.'!B1:H54,2,FALSE)</f>
        <v>ГРИНЬКОВ Герман Владимирович</v>
      </c>
      <c r="D19" s="313" t="str">
        <f>VLOOKUP(B19,'пр.взв.'!B1:H54,3,FALSE)</f>
        <v>21.07.94, кмс</v>
      </c>
      <c r="E19" s="305" t="str">
        <f>VLOOKUP(B19,'пр.взв.'!B1:H169,4,FALSE)</f>
        <v>УФО</v>
      </c>
      <c r="F19" s="307" t="str">
        <f>VLOOKUP(B19,'пр.взв.'!B1:H54,5,FALSE)</f>
        <v>ШГПУ, Курган</v>
      </c>
      <c r="G19" s="310"/>
      <c r="H19" s="265"/>
      <c r="I19" s="219"/>
    </row>
    <row r="20" spans="1:9" ht="12.75">
      <c r="A20" s="315"/>
      <c r="B20" s="219"/>
      <c r="C20" s="314"/>
      <c r="D20" s="314"/>
      <c r="E20" s="187"/>
      <c r="F20" s="309"/>
      <c r="G20" s="310"/>
      <c r="H20" s="265"/>
      <c r="I20" s="219"/>
    </row>
    <row r="21" spans="1:9" ht="12.75">
      <c r="A21" s="311"/>
      <c r="B21" s="273">
        <f>'пр.хода'!N41</f>
        <v>7</v>
      </c>
      <c r="C21" s="313" t="str">
        <f>VLOOKUP(B21,'пр.взв.'!B2:H56,2,FALSE)</f>
        <v>ГЛАДКИХ Владимир Андреевич</v>
      </c>
      <c r="D21" s="313" t="str">
        <f>VLOOKUP(B21,'пр.взв.'!B2:H56,3,FALSE)</f>
        <v>08.11.92, мсмк</v>
      </c>
      <c r="E21" s="305" t="str">
        <f>VLOOKUP(B21,'пр.взв.'!B1:H171,4,FALSE)</f>
        <v>УФО</v>
      </c>
      <c r="F21" s="307" t="str">
        <f>VLOOKUP(B21,'пр.взв.'!B2:H56,5,FALSE)</f>
        <v>ФГБОУ ВПО ЮУрГУ(НИУ),Челябинск</v>
      </c>
      <c r="G21" s="310"/>
      <c r="H21" s="219"/>
      <c r="I21" s="219"/>
    </row>
    <row r="22" spans="1:9" ht="12.75">
      <c r="A22" s="311"/>
      <c r="B22" s="219"/>
      <c r="C22" s="314"/>
      <c r="D22" s="314"/>
      <c r="E22" s="306"/>
      <c r="F22" s="308"/>
      <c r="G22" s="310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4" t="str">
        <f>HYPERLINK('пр.взв.'!D4)</f>
        <v>в.к.57  кг.</v>
      </c>
      <c r="F29" s="304"/>
    </row>
    <row r="30" spans="1:9" ht="12.75">
      <c r="A30" s="219" t="s">
        <v>14</v>
      </c>
      <c r="B30" s="219" t="s">
        <v>5</v>
      </c>
      <c r="C30" s="230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ht="12.75">
      <c r="A32" s="315"/>
      <c r="B32" s="312">
        <f>'пр.хода'!K22</f>
        <v>5</v>
      </c>
      <c r="C32" s="313" t="str">
        <f>VLOOKUP(B32,'пр.взв.'!B2:H67,2,FALSE)</f>
        <v>МНАЦАКАНЯН Владимир Андреевич</v>
      </c>
      <c r="D32" s="313" t="str">
        <f>VLOOKUP(B32,'пр.взв.'!B2:H67,3,FALSE)</f>
        <v>27.04.97, мс</v>
      </c>
      <c r="E32" s="305" t="str">
        <f>VLOOKUP(B32,'пр.взв.'!B2:H182,4,FALSE)</f>
        <v>ЮФО</v>
      </c>
      <c r="F32" s="307" t="str">
        <f>VLOOKUP(B32,'пр.взв.'!B2:H67,5,FALSE)</f>
        <v>КГУФКСиТ, Краснодар</v>
      </c>
      <c r="G32" s="310"/>
      <c r="H32" s="265"/>
      <c r="I32" s="219"/>
    </row>
    <row r="33" spans="1:9" ht="12.75">
      <c r="A33" s="315"/>
      <c r="B33" s="219"/>
      <c r="C33" s="314"/>
      <c r="D33" s="314"/>
      <c r="E33" s="187"/>
      <c r="F33" s="309"/>
      <c r="G33" s="310"/>
      <c r="H33" s="265"/>
      <c r="I33" s="219"/>
    </row>
    <row r="34" spans="1:9" ht="12.75">
      <c r="A34" s="311"/>
      <c r="B34" s="312">
        <f>'пр.хода'!N22</f>
        <v>12</v>
      </c>
      <c r="C34" s="313" t="str">
        <f>VLOOKUP(B34,'пр.взв.'!B3:H69,2,FALSE)</f>
        <v>ДАНИЕЛЯН Михаил Спартакович</v>
      </c>
      <c r="D34" s="313" t="str">
        <f>VLOOKUP(B34,'пр.взв.'!B3:H69,3,FALSE)</f>
        <v>20.02.92, мс</v>
      </c>
      <c r="E34" s="305" t="str">
        <f>VLOOKUP(B34,'пр.взв.'!B3:H184,4,FALSE)</f>
        <v>ЮФО</v>
      </c>
      <c r="F34" s="307" t="str">
        <f>VLOOKUP(B34,'пр.взв.'!B4:H69,5,FALSE)</f>
        <v>КГУФКСиТ, Краснодар</v>
      </c>
      <c r="G34" s="310"/>
      <c r="H34" s="219"/>
      <c r="I34" s="219"/>
    </row>
    <row r="35" spans="1:9" ht="12.75">
      <c r="A35" s="311"/>
      <c r="B35" s="219"/>
      <c r="C35" s="314"/>
      <c r="D35" s="314"/>
      <c r="E35" s="306"/>
      <c r="F35" s="308"/>
      <c r="G35" s="310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6" t="str">
        <f>HYPERLINK('[1]реквизиты'!$A$2)</f>
        <v>Чемпионат Российского студенческого спортивного союза по самбо</v>
      </c>
      <c r="B1" s="166"/>
      <c r="C1" s="166"/>
      <c r="D1" s="166"/>
      <c r="E1" s="166"/>
      <c r="F1" s="166"/>
      <c r="G1" s="166"/>
      <c r="H1" s="166" t="str">
        <f>HYPERLINK('[1]реквизиты'!$A$2)</f>
        <v>Чемпионат Российского студенческого спортивного союза по самбо</v>
      </c>
      <c r="I1" s="166"/>
      <c r="J1" s="166"/>
      <c r="K1" s="166"/>
      <c r="L1" s="166"/>
      <c r="M1" s="166"/>
      <c r="N1" s="16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3">
        <f>HYPERLINK('[1]реквизиты'!$A$15)</f>
      </c>
      <c r="B2" s="324"/>
      <c r="C2" s="324"/>
      <c r="D2" s="324"/>
      <c r="E2" s="324"/>
      <c r="F2" s="324"/>
      <c r="G2" s="324"/>
      <c r="H2" s="323">
        <f>HYPERLINK('[1]реквизиты'!$A$15)</f>
      </c>
      <c r="I2" s="324"/>
      <c r="J2" s="324"/>
      <c r="K2" s="324"/>
      <c r="L2" s="324"/>
      <c r="M2" s="324"/>
      <c r="N2" s="324"/>
      <c r="O2" s="39"/>
      <c r="P2" s="39"/>
      <c r="Q2" s="39"/>
      <c r="R2" s="30"/>
      <c r="S2" s="30"/>
    </row>
    <row r="3" spans="2:14" ht="15.75">
      <c r="B3" s="37" t="s">
        <v>11</v>
      </c>
      <c r="C3" s="304" t="str">
        <f>HYPERLINK('пр.взв.'!D4)</f>
        <v>в.к.57  кг.</v>
      </c>
      <c r="D3" s="304"/>
      <c r="E3" s="43"/>
      <c r="F3" s="43"/>
      <c r="G3" s="43"/>
      <c r="I3" s="37" t="s">
        <v>12</v>
      </c>
      <c r="J3" s="304" t="str">
        <f>HYPERLINK('пр.взв.'!D4)</f>
        <v>в.к.57  кг.</v>
      </c>
      <c r="K3" s="304"/>
      <c r="L3" s="43"/>
      <c r="M3" s="43"/>
      <c r="N3" s="43"/>
    </row>
    <row r="4" spans="1:2" ht="16.5" thickBot="1">
      <c r="A4" s="322"/>
      <c r="B4" s="322"/>
    </row>
    <row r="5" spans="1:11" ht="12.75" customHeight="1">
      <c r="A5" s="329">
        <v>1</v>
      </c>
      <c r="B5" s="331" t="str">
        <f>VLOOKUP(A5,'пр.взв.'!B5:C42,2,FALSE)</f>
        <v>СКОТНИКОВ Максим Александрович</v>
      </c>
      <c r="C5" s="331" t="str">
        <f>VLOOKUP(A5,'пр.взв.'!B5:G42,3,FALSE)</f>
        <v>14.07.95, кмс</v>
      </c>
      <c r="D5" s="331" t="str">
        <f>VLOOKUP(A5,'пр.взв.'!B5:G42,4,FALSE)</f>
        <v>ЦФО</v>
      </c>
      <c r="G5" s="19"/>
      <c r="H5" s="327">
        <v>2</v>
      </c>
      <c r="I5" s="325" t="str">
        <f>VLOOKUP(H5,'пр.взв.'!B7:C42,2,FALSE)</f>
        <v>ЯМОНЧАРЯЕВ Айвар Александрович</v>
      </c>
      <c r="J5" s="325" t="str">
        <f>VLOOKUP(H5,'пр.взв.'!B7:E42,3,FALSE)</f>
        <v>16.07.93,мс</v>
      </c>
      <c r="K5" s="325" t="str">
        <f>VLOOKUP(H5,'пр.взв.'!B7:E42,4,FALSE)</f>
        <v>СФО</v>
      </c>
    </row>
    <row r="6" spans="1:11" ht="15.75">
      <c r="A6" s="330"/>
      <c r="B6" s="332"/>
      <c r="C6" s="332"/>
      <c r="D6" s="332"/>
      <c r="E6" s="2"/>
      <c r="F6" s="2"/>
      <c r="G6" s="12"/>
      <c r="H6" s="328"/>
      <c r="I6" s="326"/>
      <c r="J6" s="326"/>
      <c r="K6" s="326"/>
    </row>
    <row r="7" spans="1:13" ht="15.75">
      <c r="A7" s="330">
        <v>17</v>
      </c>
      <c r="B7" s="326" t="str">
        <f>VLOOKUP(A7,'пр.взв.'!B7:C42,2,FALSE)</f>
        <v>ПАСТУХОВ Иван Сергеевич</v>
      </c>
      <c r="C7" s="326" t="str">
        <f>VLOOKUP(A7,'пр.взв.'!B5:G42,3,FALSE)</f>
        <v>28.02.92, мс</v>
      </c>
      <c r="D7" s="326" t="str">
        <f>VLOOKUP(A7,'пр.взв.'!B5:G42,4,FALSE)</f>
        <v>М</v>
      </c>
      <c r="E7" s="4"/>
      <c r="F7" s="2"/>
      <c r="G7" s="2"/>
      <c r="H7" s="336">
        <v>18</v>
      </c>
      <c r="I7" s="333" t="str">
        <f>VLOOKUP(H7,'пр.взв.'!B9:C44,2,FALSE)</f>
        <v>ФЕДОРОВ Александр Владимирович</v>
      </c>
      <c r="J7" s="333" t="str">
        <f>VLOOKUP(H7,'пр.взв.'!B9:E44,3,FALSE)</f>
        <v>08.09.94, мс</v>
      </c>
      <c r="K7" s="333" t="str">
        <f>VLOOKUP(H7,'пр.взв.'!B9:E44,4,FALSE)</f>
        <v>ПФО</v>
      </c>
      <c r="L7" s="45"/>
      <c r="M7" s="47"/>
    </row>
    <row r="8" spans="1:13" ht="16.5" thickBot="1">
      <c r="A8" s="335"/>
      <c r="B8" s="332"/>
      <c r="C8" s="332"/>
      <c r="D8" s="332"/>
      <c r="E8" s="5"/>
      <c r="F8" s="9"/>
      <c r="G8" s="2"/>
      <c r="H8" s="328"/>
      <c r="I8" s="334"/>
      <c r="J8" s="334"/>
      <c r="K8" s="334"/>
      <c r="L8" s="46"/>
      <c r="M8" s="47"/>
    </row>
    <row r="9" spans="1:13" ht="15.75">
      <c r="A9" s="329">
        <v>9</v>
      </c>
      <c r="B9" s="331" t="str">
        <f>VLOOKUP(A9,'пр.взв.'!B9:C44,2,FALSE)</f>
        <v>КОЗЛОВ Владимир Михайлович</v>
      </c>
      <c r="C9" s="331" t="str">
        <f>VLOOKUP(A9,'пр.взв.'!B5:G42,3,FALSE)</f>
        <v>27.08.95, мс</v>
      </c>
      <c r="D9" s="331" t="str">
        <f>VLOOKUP(A9,'пр.взв.'!B5:G42,4,FALSE)</f>
        <v>ЦФО</v>
      </c>
      <c r="E9" s="5"/>
      <c r="F9" s="6"/>
      <c r="G9" s="2"/>
      <c r="H9" s="327">
        <v>10</v>
      </c>
      <c r="I9" s="325" t="str">
        <f>VLOOKUP(H9,'пр.взв.'!B11:C46,2,FALSE)</f>
        <v>АНДРИАНОВ Александр Михайлович</v>
      </c>
      <c r="J9" s="325" t="str">
        <f>VLOOKUP(H9,'пр.взв.'!B11:E46,3,FALSE)</f>
        <v>19.01.93, мс</v>
      </c>
      <c r="K9" s="325" t="str">
        <f>VLOOKUP(H9,'пр.взв.'!B11:E46,4,FALSE)</f>
        <v>УФО</v>
      </c>
      <c r="L9" s="46"/>
      <c r="M9" s="48"/>
    </row>
    <row r="10" spans="1:13" ht="15.75">
      <c r="A10" s="330"/>
      <c r="B10" s="332"/>
      <c r="C10" s="332"/>
      <c r="D10" s="332"/>
      <c r="E10" s="10"/>
      <c r="F10" s="7"/>
      <c r="G10" s="2"/>
      <c r="H10" s="328"/>
      <c r="I10" s="326"/>
      <c r="J10" s="326"/>
      <c r="K10" s="326"/>
      <c r="L10" s="44"/>
      <c r="M10" s="49"/>
    </row>
    <row r="11" spans="1:13" ht="15.75">
      <c r="A11" s="330">
        <v>25</v>
      </c>
      <c r="B11" s="326" t="e">
        <f>VLOOKUP(A11,'пр.взв.'!B11:C46,2,FALSE)</f>
        <v>#N/A</v>
      </c>
      <c r="C11" s="326" t="e">
        <f>VLOOKUP(A11,'пр.взв.'!B5:G42,3,FALSE)</f>
        <v>#N/A</v>
      </c>
      <c r="D11" s="326" t="e">
        <f>VLOOKUP(A11,'пр.взв.'!B5:G42,4,FALSE)</f>
        <v>#N/A</v>
      </c>
      <c r="E11" s="3"/>
      <c r="F11" s="7"/>
      <c r="G11" s="2"/>
      <c r="H11" s="336">
        <v>26</v>
      </c>
      <c r="I11" s="333" t="e">
        <f>VLOOKUP(H11,'пр.взв.'!B13:C48,2,FALSE)</f>
        <v>#N/A</v>
      </c>
      <c r="J11" s="333" t="e">
        <f>VLOOKUP(H11,'пр.взв.'!B13:E48,3,FALSE)</f>
        <v>#N/A</v>
      </c>
      <c r="K11" s="333" t="e">
        <f>VLOOKUP(H11,'пр.взв.'!B13:E48,4,FALSE)</f>
        <v>#N/A</v>
      </c>
      <c r="M11" s="50"/>
    </row>
    <row r="12" spans="1:13" ht="16.5" thickBot="1">
      <c r="A12" s="335"/>
      <c r="B12" s="332"/>
      <c r="C12" s="332"/>
      <c r="D12" s="332"/>
      <c r="E12" s="2"/>
      <c r="F12" s="7"/>
      <c r="G12" s="9"/>
      <c r="H12" s="328"/>
      <c r="I12" s="334"/>
      <c r="J12" s="334"/>
      <c r="K12" s="334"/>
      <c r="M12" s="50"/>
    </row>
    <row r="13" spans="1:14" ht="15.75">
      <c r="A13" s="329">
        <v>5</v>
      </c>
      <c r="B13" s="331" t="str">
        <f>VLOOKUP(A13,'пр.взв.'!B13:C48,2,FALSE)</f>
        <v>МНАЦАКАНЯН Владимир Андреевич</v>
      </c>
      <c r="C13" s="331" t="str">
        <f>VLOOKUP(A13,'пр.взв.'!B5:G42,3,FALSE)</f>
        <v>27.04.97, мс</v>
      </c>
      <c r="D13" s="331" t="str">
        <f>VLOOKUP(A13,'пр.взв.'!B5:G42,4,FALSE)</f>
        <v>ЮФО</v>
      </c>
      <c r="E13" s="2"/>
      <c r="F13" s="7"/>
      <c r="G13" s="13"/>
      <c r="H13" s="327">
        <v>6</v>
      </c>
      <c r="I13" s="325" t="str">
        <f>VLOOKUP(H13,'пр.взв.'!B15:C50,2,FALSE)</f>
        <v>ХАФИЗОВ Дамир Вамильевич</v>
      </c>
      <c r="J13" s="325" t="str">
        <f>VLOOKUP(H13,'пр.взв.'!B15:E50,3,FALSE)</f>
        <v>10.10.97, кмс</v>
      </c>
      <c r="K13" s="325" t="str">
        <f>VLOOKUP(H13,'пр.взв.'!B15:E50,4,FALSE)</f>
        <v>ЦФО</v>
      </c>
      <c r="M13" s="50"/>
      <c r="N13" s="52"/>
    </row>
    <row r="14" spans="1:14" ht="15.75">
      <c r="A14" s="330"/>
      <c r="B14" s="332"/>
      <c r="C14" s="332"/>
      <c r="D14" s="332"/>
      <c r="E14" s="8"/>
      <c r="F14" s="7"/>
      <c r="G14" s="2"/>
      <c r="H14" s="328"/>
      <c r="I14" s="326"/>
      <c r="J14" s="326"/>
      <c r="K14" s="326"/>
      <c r="L14" s="45"/>
      <c r="M14" s="49"/>
      <c r="N14" s="50"/>
    </row>
    <row r="15" spans="1:14" ht="15.75">
      <c r="A15" s="330">
        <v>21</v>
      </c>
      <c r="B15" s="326" t="e">
        <f>VLOOKUP(A15,'пр.взв.'!B15:C50,2,FALSE)</f>
        <v>#N/A</v>
      </c>
      <c r="C15" s="326" t="e">
        <f>VLOOKUP(A15,'пр.взв.'!B5:G42,3,FALSE)</f>
        <v>#N/A</v>
      </c>
      <c r="D15" s="326" t="e">
        <f>VLOOKUP(A15,'пр.взв.'!B5:G42,4,FALSE)</f>
        <v>#N/A</v>
      </c>
      <c r="E15" s="4"/>
      <c r="F15" s="7"/>
      <c r="G15" s="2"/>
      <c r="H15" s="336">
        <v>22</v>
      </c>
      <c r="I15" s="333" t="e">
        <f>VLOOKUP(H15,'пр.взв.'!B17:C52,2,FALSE)</f>
        <v>#N/A</v>
      </c>
      <c r="J15" s="333" t="e">
        <f>VLOOKUP(H15,'пр.взв.'!B17:E52,3,FALSE)</f>
        <v>#N/A</v>
      </c>
      <c r="K15" s="333" t="e">
        <f>VLOOKUP(H15,'пр.взв.'!B17:E52,4,FALSE)</f>
        <v>#N/A</v>
      </c>
      <c r="L15" s="46"/>
      <c r="M15" s="49"/>
      <c r="N15" s="50"/>
    </row>
    <row r="16" spans="1:14" ht="16.5" thickBot="1">
      <c r="A16" s="335"/>
      <c r="B16" s="332"/>
      <c r="C16" s="332"/>
      <c r="D16" s="332"/>
      <c r="E16" s="5"/>
      <c r="F16" s="11"/>
      <c r="G16" s="2"/>
      <c r="H16" s="328"/>
      <c r="I16" s="334"/>
      <c r="J16" s="334"/>
      <c r="K16" s="334"/>
      <c r="L16" s="46"/>
      <c r="M16" s="51"/>
      <c r="N16" s="50"/>
    </row>
    <row r="17" spans="1:14" ht="15.75">
      <c r="A17" s="329">
        <v>13</v>
      </c>
      <c r="B17" s="331" t="str">
        <f>VLOOKUP(A17,'пр.взв.'!B17:C52,2,FALSE)</f>
        <v>МОЙСЕЕНКО Роберт Александрович</v>
      </c>
      <c r="C17" s="331" t="str">
        <f>VLOOKUP(A17,'пр.взв.'!B5:G42,3,FALSE)</f>
        <v>19.11.97, кмс</v>
      </c>
      <c r="D17" s="331" t="str">
        <f>VLOOKUP(A17,'пр.взв.'!B5:G42,4,FALSE)</f>
        <v>СЗФО</v>
      </c>
      <c r="E17" s="5"/>
      <c r="F17" s="2"/>
      <c r="G17" s="2"/>
      <c r="H17" s="327">
        <v>14</v>
      </c>
      <c r="I17" s="325" t="str">
        <f>VLOOKUP(H17,'пр.взв.'!B19:C54,2,FALSE)</f>
        <v>СУРИН Александр Игоревич</v>
      </c>
      <c r="J17" s="325" t="str">
        <f>VLOOKUP(H17,'пр.взв.'!B19:E54,3,FALSE)</f>
        <v>29.06.96, кмс</v>
      </c>
      <c r="K17" s="325" t="str">
        <f>VLOOKUP(H17,'пр.взв.'!B19:E54,4,FALSE)</f>
        <v>ЦФО</v>
      </c>
      <c r="L17" s="46"/>
      <c r="M17" s="47"/>
      <c r="N17" s="50"/>
    </row>
    <row r="18" spans="1:14" ht="15.75">
      <c r="A18" s="330"/>
      <c r="B18" s="332"/>
      <c r="C18" s="332"/>
      <c r="D18" s="332"/>
      <c r="E18" s="10"/>
      <c r="F18" s="2"/>
      <c r="G18" s="2"/>
      <c r="H18" s="328"/>
      <c r="I18" s="326"/>
      <c r="J18" s="326"/>
      <c r="K18" s="326"/>
      <c r="L18" s="44"/>
      <c r="M18" s="47"/>
      <c r="N18" s="50"/>
    </row>
    <row r="19" spans="1:14" ht="15.75">
      <c r="A19" s="330">
        <v>29</v>
      </c>
      <c r="B19" s="326" t="e">
        <f>VLOOKUP(A19,'пр.взв.'!B19:C54,2,FALSE)</f>
        <v>#N/A</v>
      </c>
      <c r="C19" s="326" t="e">
        <f>VLOOKUP(A19,'пр.взв.'!B5:G42,3,FALSE)</f>
        <v>#N/A</v>
      </c>
      <c r="D19" s="326" t="e">
        <f>VLOOKUP(A19,'пр.взв.'!B5:G42,4,FALSE)</f>
        <v>#N/A</v>
      </c>
      <c r="E19" s="3"/>
      <c r="F19" s="2"/>
      <c r="G19" s="2"/>
      <c r="H19" s="336">
        <v>30</v>
      </c>
      <c r="I19" s="333" t="e">
        <f>VLOOKUP(H19,'пр.взв.'!B21:C56,2,FALSE)</f>
        <v>#N/A</v>
      </c>
      <c r="J19" s="333" t="e">
        <f>VLOOKUP(H19,'пр.взв.'!B21:E56,3,FALSE)</f>
        <v>#N/A</v>
      </c>
      <c r="K19" s="333" t="e">
        <f>VLOOKUP(H19,'пр.взв.'!B21:E56,4,FALSE)</f>
        <v>#N/A</v>
      </c>
      <c r="N19" s="50"/>
    </row>
    <row r="20" spans="1:14" ht="16.5" thickBot="1">
      <c r="A20" s="335"/>
      <c r="B20" s="332"/>
      <c r="C20" s="332"/>
      <c r="D20" s="332"/>
      <c r="E20" s="2"/>
      <c r="F20" s="2"/>
      <c r="G20" s="41"/>
      <c r="H20" s="328"/>
      <c r="I20" s="334"/>
      <c r="J20" s="334"/>
      <c r="K20" s="334"/>
      <c r="N20" s="53"/>
    </row>
    <row r="21" spans="1:14" ht="15.75">
      <c r="A21" s="329">
        <v>3</v>
      </c>
      <c r="B21" s="331" t="str">
        <f>VLOOKUP(A21,'пр.взв.'!B5:C42,2,FALSE)</f>
        <v>ЕШКУТОВ Илья Александрович</v>
      </c>
      <c r="C21" s="331" t="str">
        <f>VLOOKUP(A21,'пр.взв.'!B5:G42,3,FALSE)</f>
        <v>18.04.97, кмс</v>
      </c>
      <c r="D21" s="331" t="str">
        <f>VLOOKUP(A21,'пр.взв.'!B5:G42,4,FALSE)</f>
        <v>ЦФО</v>
      </c>
      <c r="E21" s="2"/>
      <c r="F21" s="2"/>
      <c r="G21" s="2"/>
      <c r="H21" s="327">
        <v>4</v>
      </c>
      <c r="I21" s="325" t="str">
        <f>VLOOKUP(H21,'пр.взв.'!B7:C42,2,FALSE)</f>
        <v>ГРИНЬКОВ Герман Владимирович</v>
      </c>
      <c r="J21" s="325" t="str">
        <f>VLOOKUP(H21,'пр.взв.'!B7:E42,3,FALSE)</f>
        <v>21.07.94, кмс</v>
      </c>
      <c r="K21" s="325" t="str">
        <f>VLOOKUP(H21,'пр.взв.'!B7:E42,4,FALSE)</f>
        <v>УФО</v>
      </c>
      <c r="N21" s="50"/>
    </row>
    <row r="22" spans="1:14" ht="15.75">
      <c r="A22" s="330"/>
      <c r="B22" s="332"/>
      <c r="C22" s="332"/>
      <c r="D22" s="332"/>
      <c r="E22" s="8"/>
      <c r="F22" s="2"/>
      <c r="G22" s="2"/>
      <c r="H22" s="328"/>
      <c r="I22" s="326"/>
      <c r="J22" s="326"/>
      <c r="K22" s="326"/>
      <c r="N22" s="50"/>
    </row>
    <row r="23" spans="1:14" ht="15.75">
      <c r="A23" s="330">
        <v>19</v>
      </c>
      <c r="B23" s="326" t="e">
        <f>VLOOKUP(A23,'пр.взв.'!B23:C58,2,FALSE)</f>
        <v>#N/A</v>
      </c>
      <c r="C23" s="326" t="e">
        <f>VLOOKUP(A23,'пр.взв.'!B5:G42,3,FALSE)</f>
        <v>#N/A</v>
      </c>
      <c r="D23" s="326" t="e">
        <f>VLOOKUP(A23,'пр.взв.'!B5:G42,4,FALSE)</f>
        <v>#N/A</v>
      </c>
      <c r="E23" s="4"/>
      <c r="F23" s="2"/>
      <c r="G23" s="2"/>
      <c r="H23" s="336">
        <v>20</v>
      </c>
      <c r="I23" s="333" t="e">
        <f>VLOOKUP(H23,'пр.взв.'!B25:C60,2,FALSE)</f>
        <v>#N/A</v>
      </c>
      <c r="J23" s="333" t="e">
        <f>VLOOKUP(H23,'пр.взв.'!B25:E60,3,FALSE)</f>
        <v>#N/A</v>
      </c>
      <c r="K23" s="333" t="e">
        <f>VLOOKUP(H23,'пр.взв.'!B25:E60,4,FALSE)</f>
        <v>#N/A</v>
      </c>
      <c r="L23" s="45"/>
      <c r="M23" s="47"/>
      <c r="N23" s="50"/>
    </row>
    <row r="24" spans="1:14" ht="16.5" thickBot="1">
      <c r="A24" s="335"/>
      <c r="B24" s="332"/>
      <c r="C24" s="332"/>
      <c r="D24" s="332"/>
      <c r="E24" s="5"/>
      <c r="F24" s="9"/>
      <c r="G24" s="2"/>
      <c r="H24" s="328"/>
      <c r="I24" s="334"/>
      <c r="J24" s="334"/>
      <c r="K24" s="334"/>
      <c r="L24" s="46"/>
      <c r="M24" s="47"/>
      <c r="N24" s="50"/>
    </row>
    <row r="25" spans="1:14" ht="15.75">
      <c r="A25" s="329">
        <v>11</v>
      </c>
      <c r="B25" s="331" t="str">
        <f>VLOOKUP(A25,'пр.взв.'!B25:C60,2,FALSE)</f>
        <v>ГУСЕЙНОВ Турал Зульфи-оглы</v>
      </c>
      <c r="C25" s="331" t="str">
        <f>VLOOKUP(A25,'пр.взв.'!B5:G42,3,FALSE)</f>
        <v>24.03.93, 1р</v>
      </c>
      <c r="D25" s="331" t="str">
        <f>VLOOKUP(A25,'пр.взв.'!B5:G42,4,FALSE)</f>
        <v>СФО</v>
      </c>
      <c r="E25" s="5"/>
      <c r="F25" s="6"/>
      <c r="G25" s="2"/>
      <c r="H25" s="327">
        <v>12</v>
      </c>
      <c r="I25" s="325" t="str">
        <f>VLOOKUP(H25,'пр.взв.'!B27:C62,2,FALSE)</f>
        <v>ДАНИЕЛЯН Михаил Спартакович</v>
      </c>
      <c r="J25" s="325" t="str">
        <f>VLOOKUP(H25,'пр.взв.'!B27:E62,3,FALSE)</f>
        <v>20.02.92, мс</v>
      </c>
      <c r="K25" s="325" t="str">
        <f>VLOOKUP(H25,'пр.взв.'!B27:E62,4,FALSE)</f>
        <v>ЮФО</v>
      </c>
      <c r="L25" s="46"/>
      <c r="M25" s="48"/>
      <c r="N25" s="50"/>
    </row>
    <row r="26" spans="1:14" ht="15.75">
      <c r="A26" s="330"/>
      <c r="B26" s="332"/>
      <c r="C26" s="332"/>
      <c r="D26" s="332"/>
      <c r="E26" s="10"/>
      <c r="F26" s="7"/>
      <c r="G26" s="2"/>
      <c r="H26" s="328"/>
      <c r="I26" s="326"/>
      <c r="J26" s="326"/>
      <c r="K26" s="326"/>
      <c r="L26" s="44"/>
      <c r="M26" s="49"/>
      <c r="N26" s="50"/>
    </row>
    <row r="27" spans="1:14" ht="15.75">
      <c r="A27" s="330">
        <v>27</v>
      </c>
      <c r="B27" s="326" t="e">
        <f>VLOOKUP(A27,'пр.взв.'!B27:C62,2,FALSE)</f>
        <v>#N/A</v>
      </c>
      <c r="C27" s="326" t="e">
        <f>VLOOKUP(A27,'пр.взв.'!B5:G42,3,FALSE)</f>
        <v>#N/A</v>
      </c>
      <c r="D27" s="326" t="e">
        <f>VLOOKUP(A27,'пр.взв.'!B5:G42,4,FALSE)</f>
        <v>#N/A</v>
      </c>
      <c r="E27" s="3"/>
      <c r="F27" s="7"/>
      <c r="G27" s="2"/>
      <c r="H27" s="336">
        <v>28</v>
      </c>
      <c r="I27" s="333" t="e">
        <f>VLOOKUP(H27,'пр.взв.'!B29:C64,2,FALSE)</f>
        <v>#N/A</v>
      </c>
      <c r="J27" s="333" t="e">
        <f>VLOOKUP(H27,'пр.взв.'!B29:E64,3,FALSE)</f>
        <v>#N/A</v>
      </c>
      <c r="K27" s="333" t="e">
        <f>VLOOKUP(H27,'пр.взв.'!B29:E64,4,FALSE)</f>
        <v>#N/A</v>
      </c>
      <c r="M27" s="50"/>
      <c r="N27" s="50"/>
    </row>
    <row r="28" spans="1:14" ht="16.5" thickBot="1">
      <c r="A28" s="335"/>
      <c r="B28" s="332"/>
      <c r="C28" s="332"/>
      <c r="D28" s="332"/>
      <c r="E28" s="2"/>
      <c r="F28" s="7"/>
      <c r="G28" s="2"/>
      <c r="H28" s="328"/>
      <c r="I28" s="334"/>
      <c r="J28" s="334"/>
      <c r="K28" s="334"/>
      <c r="M28" s="50"/>
      <c r="N28" s="50"/>
    </row>
    <row r="29" spans="1:14" ht="15.75">
      <c r="A29" s="329">
        <v>7</v>
      </c>
      <c r="B29" s="331" t="str">
        <f>VLOOKUP(A29,'пр.взв.'!B5:C42,2,FALSE)</f>
        <v>ГЛАДКИХ Владимир Андреевич</v>
      </c>
      <c r="C29" s="331" t="str">
        <f>VLOOKUP(A29,'пр.взв.'!B5:G42,3,FALSE)</f>
        <v>08.11.92, мсмк</v>
      </c>
      <c r="D29" s="331" t="str">
        <f>VLOOKUP(A29,'пр.взв.'!B5:G42,4,FALSE)</f>
        <v>УФО</v>
      </c>
      <c r="E29" s="2"/>
      <c r="F29" s="7"/>
      <c r="G29" s="54"/>
      <c r="H29" s="327">
        <v>8</v>
      </c>
      <c r="I29" s="325" t="str">
        <f>VLOOKUP(H29,'пр.взв.'!B7:C42,2,FALSE)</f>
        <v>КАБДАХОВ Мурат Асланович</v>
      </c>
      <c r="J29" s="325" t="str">
        <f>VLOOKUP(H29,'пр.взв.'!B7:E42,3,FALSE)</f>
        <v>31.01.97, кмс</v>
      </c>
      <c r="K29" s="325" t="str">
        <f>VLOOKUP(H29,'пр.взв.'!B7:E42,4,FALSE)</f>
        <v>СКФО</v>
      </c>
      <c r="M29" s="50"/>
      <c r="N29" s="53"/>
    </row>
    <row r="30" spans="1:13" ht="15.75">
      <c r="A30" s="330"/>
      <c r="B30" s="332"/>
      <c r="C30" s="332"/>
      <c r="D30" s="332"/>
      <c r="E30" s="8"/>
      <c r="F30" s="7"/>
      <c r="G30" s="2"/>
      <c r="H30" s="328"/>
      <c r="I30" s="326"/>
      <c r="J30" s="326"/>
      <c r="K30" s="326"/>
      <c r="M30" s="50"/>
    </row>
    <row r="31" spans="1:13" ht="15.75">
      <c r="A31" s="330">
        <v>23</v>
      </c>
      <c r="B31" s="326" t="e">
        <f>VLOOKUP(A31,'пр.взв.'!B31:C66,2,FALSE)</f>
        <v>#N/A</v>
      </c>
      <c r="C31" s="326" t="e">
        <f>VLOOKUP(A31,'пр.взв.'!B5:G42,3,FALSE)</f>
        <v>#N/A</v>
      </c>
      <c r="D31" s="326" t="e">
        <f>VLOOKUP(A31,'пр.взв.'!B5:G42,4,FALSE)</f>
        <v>#N/A</v>
      </c>
      <c r="E31" s="4"/>
      <c r="F31" s="7"/>
      <c r="G31" s="2"/>
      <c r="H31" s="336">
        <v>24</v>
      </c>
      <c r="I31" s="333" t="e">
        <f>VLOOKUP(H31,'пр.взв.'!B33:C68,2,FALSE)</f>
        <v>#N/A</v>
      </c>
      <c r="J31" s="333" t="e">
        <f>VLOOKUP(H31,'пр.взв.'!B33:E68,3,FALSE)</f>
        <v>#N/A</v>
      </c>
      <c r="K31" s="333" t="e">
        <f>VLOOKUP(H31,'пр.взв.'!B33:E68,4,FALSE)</f>
        <v>#N/A</v>
      </c>
      <c r="L31" s="45"/>
      <c r="M31" s="49"/>
    </row>
    <row r="32" spans="1:13" ht="16.5" thickBot="1">
      <c r="A32" s="335"/>
      <c r="B32" s="332"/>
      <c r="C32" s="332"/>
      <c r="D32" s="332"/>
      <c r="E32" s="5"/>
      <c r="F32" s="11"/>
      <c r="G32" s="2"/>
      <c r="H32" s="328"/>
      <c r="I32" s="334"/>
      <c r="J32" s="334"/>
      <c r="K32" s="334"/>
      <c r="L32" s="46"/>
      <c r="M32" s="51"/>
    </row>
    <row r="33" spans="1:13" ht="15.75">
      <c r="A33" s="329">
        <v>15</v>
      </c>
      <c r="B33" s="331" t="str">
        <f>VLOOKUP(A33,'пр.взв.'!B33:C68,2,FALSE)</f>
        <v>ГУРБАНОВ Сабухи Нажваддин Оглы</v>
      </c>
      <c r="C33" s="331" t="str">
        <f>VLOOKUP(A33,'пр.взв.'!B5:G42,3,FALSE)</f>
        <v>01.04.96, мс</v>
      </c>
      <c r="D33" s="331" t="str">
        <f>VLOOKUP(A33,'пр.взв.'!B5:G42,4,FALSE)</f>
        <v>ПФО</v>
      </c>
      <c r="E33" s="5"/>
      <c r="F33" s="2"/>
      <c r="G33" s="2"/>
      <c r="H33" s="327">
        <v>16</v>
      </c>
      <c r="I33" s="325" t="str">
        <f>VLOOKUP(H33,'пр.взв.'!B35:C70,2,FALSE)</f>
        <v>КОРОВИН Илья Игоревич</v>
      </c>
      <c r="J33" s="325" t="str">
        <f>VLOOKUP(H33,'пр.взв.'!B35:E70,3,FALSE)</f>
        <v>07.12.94, кмс</v>
      </c>
      <c r="K33" s="325" t="str">
        <f>VLOOKUP(H33,'пр.взв.'!B35:E70,4,FALSE)</f>
        <v>ЦФО</v>
      </c>
      <c r="L33" s="46"/>
      <c r="M33" s="47"/>
    </row>
    <row r="34" spans="1:13" ht="15.75">
      <c r="A34" s="330"/>
      <c r="B34" s="332"/>
      <c r="C34" s="332"/>
      <c r="D34" s="332"/>
      <c r="E34" s="10"/>
      <c r="F34" s="2"/>
      <c r="G34" s="2"/>
      <c r="H34" s="328"/>
      <c r="I34" s="326"/>
      <c r="J34" s="326"/>
      <c r="K34" s="326"/>
      <c r="L34" s="44"/>
      <c r="M34" s="47"/>
    </row>
    <row r="35" spans="1:11" ht="15.75">
      <c r="A35" s="330">
        <v>31</v>
      </c>
      <c r="B35" s="326" t="e">
        <f>VLOOKUP(A35,'пр.взв.'!B35:C70,2,FALSE)</f>
        <v>#N/A</v>
      </c>
      <c r="C35" s="326" t="e">
        <f>VLOOKUP(A35,'пр.взв.'!B5:G42,3,FALSE)</f>
        <v>#N/A</v>
      </c>
      <c r="D35" s="326" t="e">
        <f>VLOOKUP(A35,'пр.взв.'!B5:G42,4,FALSE)</f>
        <v>#N/A</v>
      </c>
      <c r="E35" s="3"/>
      <c r="F35" s="2"/>
      <c r="G35" s="2"/>
      <c r="H35" s="336">
        <v>32</v>
      </c>
      <c r="I35" s="333" t="e">
        <f>VLOOKUP(H35,'пр.взв.'!B37:C72,2,FALSE)</f>
        <v>#N/A</v>
      </c>
      <c r="J35" s="333" t="e">
        <f>VLOOKUP(H35,'пр.взв.'!B37:E72,3,FALSE)</f>
        <v>#N/A</v>
      </c>
      <c r="K35" s="333" t="e">
        <f>VLOOKUP(H35,'пр.взв.'!B37:E72,4,FALSE)</f>
        <v>#N/A</v>
      </c>
    </row>
    <row r="36" spans="1:11" ht="13.5" customHeight="1" thickBot="1">
      <c r="A36" s="335"/>
      <c r="B36" s="337"/>
      <c r="C36" s="337"/>
      <c r="D36" s="337"/>
      <c r="H36" s="338"/>
      <c r="I36" s="334"/>
      <c r="J36" s="334"/>
      <c r="K36" s="334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7" t="str">
        <f>HYPERLINK('[1]реквизиты'!$A$2)</f>
        <v>Чемпионат Российского студенческого спортивного союза по самбо</v>
      </c>
      <c r="B1" s="208"/>
      <c r="C1" s="208"/>
      <c r="D1" s="208"/>
      <c r="E1" s="208"/>
      <c r="F1" s="208"/>
      <c r="G1" s="208"/>
      <c r="H1" s="209"/>
    </row>
    <row r="2" spans="1:8" ht="12.75" customHeight="1">
      <c r="A2" s="339" t="str">
        <f>HYPERLINK('[1]реквизиты'!$A$3)</f>
        <v>19-22 апреля 2016 г     г.Дзержинск</v>
      </c>
      <c r="B2" s="339"/>
      <c r="C2" s="339"/>
      <c r="D2" s="339"/>
      <c r="E2" s="339"/>
      <c r="F2" s="339"/>
      <c r="G2" s="339"/>
      <c r="H2" s="339"/>
    </row>
    <row r="3" spans="1:8" ht="18.75" thickBo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2:8" ht="18.75" thickBot="1">
      <c r="B4" s="80"/>
      <c r="C4" s="81"/>
      <c r="D4" s="341" t="str">
        <f>'пр.взв.'!D4</f>
        <v>в.к.57  кг.</v>
      </c>
      <c r="E4" s="342"/>
      <c r="F4" s="343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44" t="s">
        <v>34</v>
      </c>
      <c r="B6" s="347" t="str">
        <f>VLOOKUP(J6,'пр.взв.'!B6:G105,2,FALSE)</f>
        <v>ДАНИЕЛЯН Михаил Спартакович</v>
      </c>
      <c r="C6" s="347"/>
      <c r="D6" s="347"/>
      <c r="E6" s="347"/>
      <c r="F6" s="347"/>
      <c r="G6" s="347"/>
      <c r="H6" s="349" t="str">
        <f>VLOOKUP(J6,'пр.взв.'!B6:G105,3,FALSE)</f>
        <v>20.02.92, мс</v>
      </c>
      <c r="I6" s="81"/>
      <c r="J6" s="85">
        <f>'пр.хода'!K17</f>
        <v>12</v>
      </c>
    </row>
    <row r="7" spans="1:10" ht="12.75" customHeight="1">
      <c r="A7" s="345"/>
      <c r="B7" s="348"/>
      <c r="C7" s="348"/>
      <c r="D7" s="348"/>
      <c r="E7" s="348"/>
      <c r="F7" s="348"/>
      <c r="G7" s="348"/>
      <c r="H7" s="350"/>
      <c r="I7" s="81"/>
      <c r="J7" s="85"/>
    </row>
    <row r="8" spans="1:10" ht="12.75" customHeight="1">
      <c r="A8" s="345"/>
      <c r="B8" s="351" t="str">
        <f>'пр.взв.'!F29</f>
        <v>КГУФКСиТ, Краснодар</v>
      </c>
      <c r="C8" s="351"/>
      <c r="D8" s="351"/>
      <c r="E8" s="351"/>
      <c r="F8" s="351"/>
      <c r="G8" s="351"/>
      <c r="H8" s="350"/>
      <c r="I8" s="81"/>
      <c r="J8" s="85"/>
    </row>
    <row r="9" spans="1:10" ht="13.5" customHeight="1" thickBot="1">
      <c r="A9" s="346"/>
      <c r="B9" s="352"/>
      <c r="C9" s="352"/>
      <c r="D9" s="352"/>
      <c r="E9" s="352"/>
      <c r="F9" s="352"/>
      <c r="G9" s="352"/>
      <c r="H9" s="353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4" t="s">
        <v>35</v>
      </c>
      <c r="B11" s="347" t="str">
        <f>VLOOKUP(J11,'пр.взв.'!B6:G105,2,FALSE)</f>
        <v>МНАЦАКАНЯН Владимир Андреевич</v>
      </c>
      <c r="C11" s="347"/>
      <c r="D11" s="347"/>
      <c r="E11" s="347"/>
      <c r="F11" s="347"/>
      <c r="G11" s="347"/>
      <c r="H11" s="349" t="str">
        <f>VLOOKUP(J11,'пр.взв.'!B6:G105,3,FALSE)</f>
        <v>27.04.97, мс</v>
      </c>
      <c r="I11" s="81"/>
      <c r="J11" s="85">
        <f>'пр.хода'!K25</f>
        <v>5</v>
      </c>
    </row>
    <row r="12" spans="1:10" ht="12.75" customHeight="1">
      <c r="A12" s="355"/>
      <c r="B12" s="348"/>
      <c r="C12" s="348"/>
      <c r="D12" s="348"/>
      <c r="E12" s="348"/>
      <c r="F12" s="348"/>
      <c r="G12" s="348"/>
      <c r="H12" s="350"/>
      <c r="I12" s="81"/>
      <c r="J12" s="85"/>
    </row>
    <row r="13" spans="1:10" ht="12.75" customHeight="1">
      <c r="A13" s="355"/>
      <c r="B13" s="351" t="str">
        <f>'пр.взв.'!F15</f>
        <v>КГУФКСиТ, Краснодар</v>
      </c>
      <c r="C13" s="351"/>
      <c r="D13" s="351"/>
      <c r="E13" s="351"/>
      <c r="F13" s="351"/>
      <c r="G13" s="351"/>
      <c r="H13" s="350"/>
      <c r="I13" s="81"/>
      <c r="J13" s="85"/>
    </row>
    <row r="14" spans="1:10" ht="13.5" customHeight="1" thickBot="1">
      <c r="A14" s="356"/>
      <c r="B14" s="352"/>
      <c r="C14" s="352"/>
      <c r="D14" s="352"/>
      <c r="E14" s="352"/>
      <c r="F14" s="352"/>
      <c r="G14" s="352"/>
      <c r="H14" s="353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7" t="s">
        <v>36</v>
      </c>
      <c r="B16" s="347" t="str">
        <f>VLOOKUP(J16,'пр.взв.'!B6:G105,2,FALSE)</f>
        <v>ФЕДОРОВ Александр Владимирович</v>
      </c>
      <c r="C16" s="347"/>
      <c r="D16" s="347"/>
      <c r="E16" s="347"/>
      <c r="F16" s="347"/>
      <c r="G16" s="347"/>
      <c r="H16" s="349" t="str">
        <f>VLOOKUP(J16,'пр.взв.'!B6:G105,3,FALSE)</f>
        <v>08.09.94, мс</v>
      </c>
      <c r="I16" s="81"/>
      <c r="J16" s="85">
        <f>'пр.хода'!O11</f>
        <v>18</v>
      </c>
    </row>
    <row r="17" spans="1:10" ht="12.75" customHeight="1">
      <c r="A17" s="358"/>
      <c r="B17" s="348"/>
      <c r="C17" s="348"/>
      <c r="D17" s="348"/>
      <c r="E17" s="348"/>
      <c r="F17" s="348"/>
      <c r="G17" s="348"/>
      <c r="H17" s="350"/>
      <c r="I17" s="81"/>
      <c r="J17" s="85"/>
    </row>
    <row r="18" spans="1:10" ht="12.75" customHeight="1">
      <c r="A18" s="358"/>
      <c r="B18" s="351" t="str">
        <f>'пр.взв.'!F41</f>
        <v>ФГБОУ ВПО ЧГПУ им Яковлева И.Я., Чебоксары</v>
      </c>
      <c r="C18" s="351"/>
      <c r="D18" s="351"/>
      <c r="E18" s="351"/>
      <c r="F18" s="351"/>
      <c r="G18" s="351"/>
      <c r="H18" s="350"/>
      <c r="I18" s="81"/>
      <c r="J18" s="85"/>
    </row>
    <row r="19" spans="1:10" ht="13.5" customHeight="1" thickBot="1">
      <c r="A19" s="359"/>
      <c r="B19" s="352"/>
      <c r="C19" s="352"/>
      <c r="D19" s="352"/>
      <c r="E19" s="352"/>
      <c r="F19" s="352"/>
      <c r="G19" s="352"/>
      <c r="H19" s="353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7" t="s">
        <v>36</v>
      </c>
      <c r="B21" s="347" t="str">
        <f>VLOOKUP(J21,'пр.взв.'!B6:G105,2,FALSE)</f>
        <v>ГЛАДКИХ Владимир Андреевич</v>
      </c>
      <c r="C21" s="347"/>
      <c r="D21" s="347"/>
      <c r="E21" s="347"/>
      <c r="F21" s="347"/>
      <c r="G21" s="347"/>
      <c r="H21" s="349" t="str">
        <f>VLOOKUP(J21,'пр.взв.'!B7:G110,3,FALSE)</f>
        <v>08.11.92, мсмк</v>
      </c>
      <c r="I21" s="81"/>
      <c r="J21" s="85">
        <f>'пр.хода'!O39</f>
        <v>7</v>
      </c>
    </row>
    <row r="22" spans="1:10" ht="12.75" customHeight="1">
      <c r="A22" s="358"/>
      <c r="B22" s="348"/>
      <c r="C22" s="348"/>
      <c r="D22" s="348"/>
      <c r="E22" s="348"/>
      <c r="F22" s="348"/>
      <c r="G22" s="348"/>
      <c r="H22" s="350"/>
      <c r="I22" s="81"/>
      <c r="J22" s="85"/>
    </row>
    <row r="23" spans="1:9" ht="12.75" customHeight="1">
      <c r="A23" s="358"/>
      <c r="B23" s="351" t="str">
        <f>'пр.взв.'!F19</f>
        <v>ФГБОУ ВПО ЮУрГУ(НИУ),Челябинск</v>
      </c>
      <c r="C23" s="351"/>
      <c r="D23" s="351"/>
      <c r="E23" s="351"/>
      <c r="F23" s="351"/>
      <c r="G23" s="351"/>
      <c r="H23" s="350"/>
      <c r="I23" s="81"/>
    </row>
    <row r="24" spans="1:9" ht="13.5" customHeight="1" thickBot="1">
      <c r="A24" s="359"/>
      <c r="B24" s="352"/>
      <c r="C24" s="352"/>
      <c r="D24" s="352"/>
      <c r="E24" s="352"/>
      <c r="F24" s="352"/>
      <c r="G24" s="352"/>
      <c r="H24" s="35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56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60" t="str">
        <f>VLOOKUP(J28,'пр.взв.'!B7:H42,7,FALSE)</f>
        <v>Нефедов ДН Потапов ИС</v>
      </c>
      <c r="B28" s="361"/>
      <c r="C28" s="361"/>
      <c r="D28" s="361"/>
      <c r="E28" s="361"/>
      <c r="F28" s="361"/>
      <c r="G28" s="361"/>
      <c r="H28" s="349"/>
      <c r="J28">
        <v>12</v>
      </c>
    </row>
    <row r="29" spans="1:8" ht="13.5" customHeight="1" thickBot="1">
      <c r="A29" s="362"/>
      <c r="B29" s="352"/>
      <c r="C29" s="352"/>
      <c r="D29" s="352"/>
      <c r="E29" s="352"/>
      <c r="F29" s="352"/>
      <c r="G29" s="352"/>
      <c r="H29" s="353"/>
    </row>
    <row r="32" spans="1:8" ht="18">
      <c r="A32" s="81" t="s">
        <v>37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94"/>
    </row>
    <row r="2" spans="1:25" ht="13.5" customHeight="1" thickBot="1">
      <c r="A2" s="368" t="s">
        <v>28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94"/>
    </row>
    <row r="3" spans="1:25" ht="27.75" customHeight="1" thickBot="1">
      <c r="A3" s="94"/>
      <c r="B3" s="94"/>
      <c r="C3" s="94"/>
      <c r="D3" s="96"/>
      <c r="E3" s="96"/>
      <c r="F3" s="369" t="str">
        <f>HYPERLINK('[1]реквизиты'!$A$2)</f>
        <v>Чемпионат Российского студенческого спортивного союза по самбо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1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80" t="str">
        <f>HYPERLINK('[1]реквизиты'!$A$3)</f>
        <v>19-22 апреля 2016 г     г.Дзержинск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97"/>
      <c r="U4" s="381"/>
      <c r="V4" s="364" t="str">
        <f>HYPERLINK('пр.взв.'!D4)</f>
        <v>в.к.57  кг.</v>
      </c>
      <c r="W4" s="365"/>
      <c r="X4" s="94"/>
      <c r="Y4" s="94"/>
    </row>
    <row r="5" spans="1:25" ht="14.25" customHeight="1" thickBot="1">
      <c r="A5" s="372" t="s">
        <v>0</v>
      </c>
      <c r="B5" s="94"/>
      <c r="C5" s="94"/>
      <c r="D5" s="94"/>
      <c r="E5" s="94"/>
      <c r="F5" s="94"/>
      <c r="G5" s="94"/>
      <c r="H5" s="98"/>
      <c r="I5" s="372" t="s">
        <v>2</v>
      </c>
      <c r="J5" s="94"/>
      <c r="K5" s="94"/>
      <c r="L5" s="94"/>
      <c r="M5" s="94"/>
      <c r="N5" s="94"/>
      <c r="O5" s="94"/>
      <c r="P5" s="374" t="str">
        <f>VLOOKUP(O6,'пр.взв.'!B7:E42,2,FALSE)</f>
        <v>ФЕДОРОВ Александр Владимирович</v>
      </c>
      <c r="Q5" s="375"/>
      <c r="R5" s="375"/>
      <c r="S5" s="376"/>
      <c r="T5" s="94"/>
      <c r="U5" s="382"/>
      <c r="V5" s="366"/>
      <c r="W5" s="367"/>
      <c r="X5" s="372" t="s">
        <v>1</v>
      </c>
      <c r="Y5" s="94"/>
    </row>
    <row r="6" spans="1:26" ht="14.25" customHeight="1" thickBot="1">
      <c r="A6" s="373"/>
      <c r="B6" s="99"/>
      <c r="C6" s="94"/>
      <c r="D6" s="94"/>
      <c r="E6" s="94"/>
      <c r="F6" s="94"/>
      <c r="G6" s="94"/>
      <c r="H6" s="94"/>
      <c r="I6" s="372"/>
      <c r="J6" s="64"/>
      <c r="K6" s="164"/>
      <c r="L6" s="101">
        <v>13</v>
      </c>
      <c r="M6" s="64"/>
      <c r="N6" s="64"/>
      <c r="O6" s="66">
        <v>18</v>
      </c>
      <c r="P6" s="377"/>
      <c r="Q6" s="378"/>
      <c r="R6" s="378"/>
      <c r="S6" s="379"/>
      <c r="T6" s="94"/>
      <c r="U6" s="94"/>
      <c r="V6" s="94"/>
      <c r="W6" s="94"/>
      <c r="X6" s="373"/>
      <c r="Y6" s="94"/>
      <c r="Z6" s="38"/>
    </row>
    <row r="7" spans="1:25" ht="12.75" customHeight="1" thickBot="1">
      <c r="A7" s="402">
        <v>1</v>
      </c>
      <c r="B7" s="397" t="str">
        <f>VLOOKUP(A7,'пр.взв.'!B7:C42,2,FALSE)</f>
        <v>СКОТНИКОВ Максим Александрович</v>
      </c>
      <c r="C7" s="397" t="str">
        <f>VLOOKUP(A7,'пр.взв.'!B7:G42,3,FALSE)</f>
        <v>14.07.95, кмс</v>
      </c>
      <c r="D7" s="397" t="str">
        <f>VLOOKUP(A7,'пр.взв.'!B7:G42,4,FALSE)</f>
        <v>ЦФО</v>
      </c>
      <c r="E7" s="94"/>
      <c r="F7" s="94"/>
      <c r="G7" s="102"/>
      <c r="H7" s="94"/>
      <c r="I7" s="103"/>
      <c r="J7" s="64"/>
      <c r="K7" s="101"/>
      <c r="L7" s="100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397" t="str">
        <f>VLOOKUP(X7,'пр.взв.'!B7:G42,2,FALSE)</f>
        <v>ЯМОНЧАРЯЕВ Айвар Александрович</v>
      </c>
      <c r="V7" s="397" t="str">
        <f>VLOOKUP(X7,'пр.взв.'!B7:G42,3,FALSE)</f>
        <v>16.07.93,мс</v>
      </c>
      <c r="W7" s="397" t="str">
        <f>VLOOKUP(X7,'пр.взв.'!B7:G42,4,FALSE)</f>
        <v>СФО</v>
      </c>
      <c r="X7" s="383">
        <v>2</v>
      </c>
      <c r="Y7" s="94"/>
    </row>
    <row r="8" spans="1:25" ht="12.75" customHeight="1">
      <c r="A8" s="400"/>
      <c r="B8" s="398"/>
      <c r="C8" s="398"/>
      <c r="D8" s="398"/>
      <c r="E8" s="106">
        <v>17</v>
      </c>
      <c r="F8" s="107"/>
      <c r="G8" s="108"/>
      <c r="H8" s="109"/>
      <c r="I8" s="68"/>
      <c r="J8" s="64"/>
      <c r="K8" s="110"/>
      <c r="L8" s="111">
        <v>9</v>
      </c>
      <c r="M8" s="100"/>
      <c r="N8" s="67"/>
      <c r="O8" s="105"/>
      <c r="P8" s="105"/>
      <c r="Q8" s="94"/>
      <c r="R8" s="94"/>
      <c r="S8" s="94"/>
      <c r="T8" s="106">
        <v>18</v>
      </c>
      <c r="U8" s="398"/>
      <c r="V8" s="398"/>
      <c r="W8" s="398"/>
      <c r="X8" s="384"/>
      <c r="Y8" s="94"/>
    </row>
    <row r="9" spans="1:25" ht="12.75" customHeight="1" thickBot="1">
      <c r="A9" s="400">
        <v>17</v>
      </c>
      <c r="B9" s="399" t="str">
        <f>VLOOKUP(A9,'пр.взв.'!B9:C44,2,FALSE)</f>
        <v>ПАСТУХОВ Иван Сергеевич</v>
      </c>
      <c r="C9" s="399" t="str">
        <f>VLOOKUP(A9,'пр.взв.'!B7:G42,3,FALSE)</f>
        <v>28.02.92, мс</v>
      </c>
      <c r="D9" s="399" t="str">
        <f>VLOOKUP(A9,'пр.взв.'!B7:G42,4,FALSE)</f>
        <v>М</v>
      </c>
      <c r="E9" s="163" t="s">
        <v>134</v>
      </c>
      <c r="F9" s="113"/>
      <c r="G9" s="107"/>
      <c r="H9" s="110"/>
      <c r="I9" s="67"/>
      <c r="J9" s="64"/>
      <c r="K9" s="101"/>
      <c r="L9" s="110"/>
      <c r="M9" s="114"/>
      <c r="N9" s="101">
        <v>15</v>
      </c>
      <c r="O9" s="105"/>
      <c r="P9" s="105"/>
      <c r="Q9" s="105"/>
      <c r="R9" s="115"/>
      <c r="S9" s="116"/>
      <c r="T9" s="163" t="s">
        <v>134</v>
      </c>
      <c r="U9" s="399" t="str">
        <f>VLOOKUP(X9,'пр.взв.'!B7:G42,2,FALSE)</f>
        <v>ФЕДОРОВ Александр Владимирович</v>
      </c>
      <c r="V9" s="399" t="str">
        <f>VLOOKUP(X9,'пр.взв.'!B7:G42,3,FALSE)</f>
        <v>08.09.94, мс</v>
      </c>
      <c r="W9" s="399" t="str">
        <f>VLOOKUP(X9,'пр.взв.'!B7:G42,4,FALSE)</f>
        <v>ПФО</v>
      </c>
      <c r="X9" s="384">
        <v>18</v>
      </c>
      <c r="Y9" s="94"/>
    </row>
    <row r="10" spans="1:25" ht="12.75" customHeight="1" thickBot="1">
      <c r="A10" s="401"/>
      <c r="B10" s="398"/>
      <c r="C10" s="398"/>
      <c r="D10" s="398"/>
      <c r="E10" s="107"/>
      <c r="F10" s="117"/>
      <c r="G10" s="106">
        <v>9</v>
      </c>
      <c r="H10" s="101"/>
      <c r="I10" s="68"/>
      <c r="J10" s="64"/>
      <c r="K10" s="164"/>
      <c r="L10" s="101">
        <v>15</v>
      </c>
      <c r="M10" s="65"/>
      <c r="N10" s="100"/>
      <c r="O10" s="64"/>
      <c r="P10" s="64"/>
      <c r="Q10" s="64"/>
      <c r="R10" s="106">
        <v>18</v>
      </c>
      <c r="S10" s="64"/>
      <c r="T10" s="107"/>
      <c r="U10" s="398"/>
      <c r="V10" s="398"/>
      <c r="W10" s="398"/>
      <c r="X10" s="385"/>
      <c r="Y10" s="94"/>
    </row>
    <row r="11" spans="1:25" ht="12.75" customHeight="1" thickBot="1">
      <c r="A11" s="402">
        <v>9</v>
      </c>
      <c r="B11" s="397" t="str">
        <f>VLOOKUP(A11,'пр.взв.'!B11:C46,2,FALSE)</f>
        <v>КОЗЛОВ Владимир Михайлович</v>
      </c>
      <c r="C11" s="397" t="str">
        <f>VLOOKUP(A11,'пр.взв.'!B7:G42,3,FALSE)</f>
        <v>27.08.95, мс</v>
      </c>
      <c r="D11" s="397" t="str">
        <f>VLOOKUP(A11,'пр.взв.'!B7:G42,4,FALSE)</f>
        <v>ЦФО</v>
      </c>
      <c r="E11" s="94"/>
      <c r="F11" s="107"/>
      <c r="G11" s="163" t="s">
        <v>136</v>
      </c>
      <c r="H11" s="118"/>
      <c r="I11" s="119"/>
      <c r="J11" s="64"/>
      <c r="K11" s="101"/>
      <c r="L11" s="100"/>
      <c r="M11" s="104">
        <v>15</v>
      </c>
      <c r="N11" s="65"/>
      <c r="O11" s="120">
        <v>18</v>
      </c>
      <c r="P11" s="64"/>
      <c r="Q11" s="121"/>
      <c r="R11" s="163" t="s">
        <v>134</v>
      </c>
      <c r="S11" s="64"/>
      <c r="T11" s="94"/>
      <c r="U11" s="397" t="str">
        <f>VLOOKUP(X11,'пр.взв.'!B7:G42,2,FALSE)</f>
        <v>АНДРИАНОВ Александр Михайлович</v>
      </c>
      <c r="V11" s="397" t="str">
        <f>VLOOKUP(X11,'пр.взв.'!B7:G42,3,FALSE)</f>
        <v>19.01.93, мс</v>
      </c>
      <c r="W11" s="397" t="str">
        <f>VLOOKUP(X11,'пр.взв.'!B7:G42,4,FALSE)</f>
        <v>УФО</v>
      </c>
      <c r="X11" s="383">
        <v>10</v>
      </c>
      <c r="Y11" s="94"/>
    </row>
    <row r="12" spans="1:25" ht="12.75" customHeight="1">
      <c r="A12" s="400"/>
      <c r="B12" s="398"/>
      <c r="C12" s="398"/>
      <c r="D12" s="398"/>
      <c r="E12" s="106">
        <v>9</v>
      </c>
      <c r="F12" s="122"/>
      <c r="G12" s="107"/>
      <c r="H12" s="109"/>
      <c r="I12" s="123"/>
      <c r="J12" s="67"/>
      <c r="K12" s="110"/>
      <c r="L12" s="104">
        <v>3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98"/>
      <c r="V12" s="398"/>
      <c r="W12" s="398"/>
      <c r="X12" s="384"/>
      <c r="Y12" s="94"/>
    </row>
    <row r="13" spans="1:25" ht="12.75" customHeight="1" thickBot="1">
      <c r="A13" s="400">
        <v>25</v>
      </c>
      <c r="B13" s="394" t="e">
        <f>VLOOKUP(A13,'пр.взв.'!B13:C48,2,FALSE)</f>
        <v>#N/A</v>
      </c>
      <c r="C13" s="394" t="e">
        <f>VLOOKUP(A13,'пр.взв.'!B7:G42,3,FALSE)</f>
        <v>#N/A</v>
      </c>
      <c r="D13" s="394" t="e">
        <f>VLOOKUP(A13,'пр.взв.'!B7:G42,4,FALSE)</f>
        <v>#N/A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18</v>
      </c>
      <c r="O13" s="64"/>
      <c r="P13" s="105"/>
      <c r="Q13" s="128"/>
      <c r="R13" s="94"/>
      <c r="S13" s="94"/>
      <c r="T13" s="163"/>
      <c r="U13" s="394" t="e">
        <f>VLOOKUP(X13,'пр.взв.'!B7:G42,2,FALSE)</f>
        <v>#N/A</v>
      </c>
      <c r="V13" s="394" t="e">
        <f>VLOOKUP(X13,'пр.взв.'!B7:G42,3,FALSE)</f>
        <v>#N/A</v>
      </c>
      <c r="W13" s="394" t="e">
        <f>VLOOKUP(X13,'пр.взв.'!B7:G42,4,FALSE)</f>
        <v>#N/A</v>
      </c>
      <c r="X13" s="384">
        <v>26</v>
      </c>
      <c r="Y13" s="94"/>
    </row>
    <row r="14" spans="1:25" ht="12.75" customHeight="1" thickBot="1">
      <c r="A14" s="401"/>
      <c r="B14" s="395"/>
      <c r="C14" s="395"/>
      <c r="D14" s="395"/>
      <c r="E14" s="107"/>
      <c r="F14" s="107"/>
      <c r="G14" s="117"/>
      <c r="H14" s="67"/>
      <c r="I14" s="106">
        <v>5</v>
      </c>
      <c r="J14" s="127"/>
      <c r="K14" s="101"/>
      <c r="L14" s="67"/>
      <c r="M14" s="67"/>
      <c r="N14" s="101"/>
      <c r="O14" s="127"/>
      <c r="P14" s="106">
        <v>18</v>
      </c>
      <c r="Q14" s="117"/>
      <c r="R14" s="94"/>
      <c r="S14" s="94"/>
      <c r="T14" s="107"/>
      <c r="U14" s="395"/>
      <c r="V14" s="395"/>
      <c r="W14" s="395"/>
      <c r="X14" s="385"/>
      <c r="Y14" s="94"/>
    </row>
    <row r="15" spans="1:25" ht="12.75" customHeight="1" thickBot="1">
      <c r="A15" s="402">
        <v>5</v>
      </c>
      <c r="B15" s="397" t="str">
        <f>VLOOKUP(A15,'пр.взв.'!B15:C50,2,FALSE)</f>
        <v>МНАЦАКАНЯН Владимир Андреевич</v>
      </c>
      <c r="C15" s="397" t="str">
        <f>VLOOKUP(A15,'пр.взв.'!B7:G42,3,FALSE)</f>
        <v>27.04.97, мс</v>
      </c>
      <c r="D15" s="397" t="str">
        <f>VLOOKUP(A15,'пр.взв.'!B7:G42,4,FALSE)</f>
        <v>ЮФО</v>
      </c>
      <c r="E15" s="94"/>
      <c r="F15" s="94"/>
      <c r="G15" s="107"/>
      <c r="H15" s="68"/>
      <c r="I15" s="163" t="s">
        <v>136</v>
      </c>
      <c r="J15" s="65"/>
      <c r="K15" s="101"/>
      <c r="L15" s="64"/>
      <c r="M15" s="64"/>
      <c r="N15" s="64"/>
      <c r="O15" s="130"/>
      <c r="P15" s="112" t="s">
        <v>134</v>
      </c>
      <c r="Q15" s="129"/>
      <c r="R15" s="94"/>
      <c r="S15" s="94"/>
      <c r="T15" s="94"/>
      <c r="U15" s="397" t="str">
        <f>VLOOKUP(X15,'пр.взв.'!B7:G42,2,FALSE)</f>
        <v>ХАФИЗОВ Дамир Вамильевич</v>
      </c>
      <c r="V15" s="397" t="str">
        <f>VLOOKUP(X15,'пр.взв.'!B7:G42,3,FALSE)</f>
        <v>10.10.97, кмс</v>
      </c>
      <c r="W15" s="397" t="str">
        <f>VLOOKUP(X15,'пр.взв.'!B7:G42,4,FALSE)</f>
        <v>ЦФО</v>
      </c>
      <c r="X15" s="383">
        <v>6</v>
      </c>
      <c r="Y15" s="94"/>
    </row>
    <row r="16" spans="1:25" ht="12.75" customHeight="1">
      <c r="A16" s="400"/>
      <c r="B16" s="398"/>
      <c r="C16" s="398"/>
      <c r="D16" s="398"/>
      <c r="E16" s="106">
        <v>5</v>
      </c>
      <c r="F16" s="107"/>
      <c r="G16" s="107"/>
      <c r="H16" s="114"/>
      <c r="J16" s="64"/>
      <c r="K16" s="130"/>
      <c r="L16" s="387" t="s">
        <v>55</v>
      </c>
      <c r="M16" s="387"/>
      <c r="N16" s="64"/>
      <c r="O16" s="129"/>
      <c r="Q16" s="130"/>
      <c r="R16" s="94"/>
      <c r="S16" s="94"/>
      <c r="T16" s="106">
        <v>6</v>
      </c>
      <c r="U16" s="398"/>
      <c r="V16" s="398"/>
      <c r="W16" s="398"/>
      <c r="X16" s="384"/>
      <c r="Y16" s="94"/>
    </row>
    <row r="17" spans="1:25" ht="12.75" customHeight="1" thickBot="1">
      <c r="A17" s="400">
        <v>21</v>
      </c>
      <c r="B17" s="394" t="e">
        <f>VLOOKUP(A17,'пр.взв.'!B17:C52,2,FALSE)</f>
        <v>#N/A</v>
      </c>
      <c r="C17" s="394" t="e">
        <f>VLOOKUP(A17,'пр.взв.'!B7:G42,3,FALSE)</f>
        <v>#N/A</v>
      </c>
      <c r="D17" s="394" t="e">
        <f>VLOOKUP(A17,'пр.взв.'!B7:G42,4,FALSE)</f>
        <v>#N/A</v>
      </c>
      <c r="E17" s="163"/>
      <c r="F17" s="113"/>
      <c r="G17" s="107"/>
      <c r="H17" s="131"/>
      <c r="I17" s="64"/>
      <c r="J17" s="64"/>
      <c r="K17" s="76">
        <v>12</v>
      </c>
      <c r="L17" s="64"/>
      <c r="M17" s="64"/>
      <c r="N17" s="65"/>
      <c r="O17" s="64"/>
      <c r="P17" s="64"/>
      <c r="Q17" s="130"/>
      <c r="R17" s="115"/>
      <c r="S17" s="116"/>
      <c r="T17" s="163"/>
      <c r="U17" s="394" t="e">
        <f>VLOOKUP(X17,'пр.взв.'!B7:G42,2,FALSE)</f>
        <v>#N/A</v>
      </c>
      <c r="V17" s="394" t="e">
        <f>VLOOKUP(X17,'пр.взв.'!B7:G42,3,FALSE)</f>
        <v>#N/A</v>
      </c>
      <c r="W17" s="394" t="e">
        <f>VLOOKUP(X17,'пр.взв.'!B7:G42,4,FALSE)</f>
        <v>#N/A</v>
      </c>
      <c r="X17" s="384">
        <v>22</v>
      </c>
      <c r="Y17" s="94"/>
    </row>
    <row r="18" spans="1:25" ht="12.75" customHeight="1" thickBot="1">
      <c r="A18" s="401"/>
      <c r="B18" s="395"/>
      <c r="C18" s="395"/>
      <c r="D18" s="395"/>
      <c r="E18" s="107"/>
      <c r="F18" s="117"/>
      <c r="G18" s="106">
        <v>5</v>
      </c>
      <c r="H18" s="104"/>
      <c r="I18" s="64"/>
      <c r="J18" s="64"/>
      <c r="K18" s="388" t="str">
        <f>VLOOKUP(K17,'пр.взв.'!B7:D42,2,FALSE)</f>
        <v>ДАНИЕЛЯН Михаил Спартакович</v>
      </c>
      <c r="L18" s="389"/>
      <c r="M18" s="389"/>
      <c r="N18" s="390"/>
      <c r="O18" s="105"/>
      <c r="P18" s="64"/>
      <c r="Q18" s="132"/>
      <c r="R18" s="106">
        <v>6</v>
      </c>
      <c r="S18" s="64"/>
      <c r="T18" s="107"/>
      <c r="U18" s="395"/>
      <c r="V18" s="395"/>
      <c r="W18" s="395"/>
      <c r="X18" s="385"/>
      <c r="Y18" s="94"/>
    </row>
    <row r="19" spans="1:25" ht="12.75" customHeight="1" thickBot="1">
      <c r="A19" s="402">
        <v>13</v>
      </c>
      <c r="B19" s="397" t="str">
        <f>VLOOKUP(A19,'пр.взв.'!B19:C54,2,FALSE)</f>
        <v>МОЙСЕЕНКО Роберт Александрович</v>
      </c>
      <c r="C19" s="397" t="str">
        <f>VLOOKUP(A19,'пр.взв.'!B7:G42,3,FALSE)</f>
        <v>19.11.97, кмс</v>
      </c>
      <c r="D19" s="397" t="str">
        <f>VLOOKUP(A19,'пр.взв.'!B7:G42,4,FALSE)</f>
        <v>СЗФО</v>
      </c>
      <c r="E19" s="94"/>
      <c r="F19" s="107"/>
      <c r="G19" s="163" t="s">
        <v>135</v>
      </c>
      <c r="H19" s="110"/>
      <c r="I19" s="64"/>
      <c r="J19" s="64"/>
      <c r="K19" s="391"/>
      <c r="L19" s="392"/>
      <c r="M19" s="392"/>
      <c r="N19" s="393"/>
      <c r="O19" s="105"/>
      <c r="P19" s="64"/>
      <c r="Q19" s="64"/>
      <c r="R19" s="163" t="s">
        <v>135</v>
      </c>
      <c r="S19" s="64"/>
      <c r="T19" s="94"/>
      <c r="U19" s="397" t="str">
        <f>VLOOKUP(X19,'пр.взв.'!B7:G42,2,FALSE)</f>
        <v>СУРИН Александр Игоревич</v>
      </c>
      <c r="V19" s="397" t="str">
        <f>VLOOKUP(X19,'пр.взв.'!B7:G42,3,FALSE)</f>
        <v>29.06.96, кмс</v>
      </c>
      <c r="W19" s="397" t="str">
        <f>VLOOKUP(X19,'пр.взв.'!B7:G42,4,FALSE)</f>
        <v>ЦФО</v>
      </c>
      <c r="X19" s="383">
        <v>14</v>
      </c>
      <c r="Y19" s="94"/>
    </row>
    <row r="20" spans="1:25" ht="12.75" customHeight="1">
      <c r="A20" s="400"/>
      <c r="B20" s="398"/>
      <c r="C20" s="398"/>
      <c r="D20" s="398"/>
      <c r="E20" s="106">
        <v>13</v>
      </c>
      <c r="F20" s="122"/>
      <c r="G20" s="107"/>
      <c r="H20" s="109"/>
      <c r="I20" s="64"/>
      <c r="J20" s="64"/>
      <c r="K20" s="130"/>
      <c r="L20" s="386"/>
      <c r="M20" s="386"/>
      <c r="N20" s="105"/>
      <c r="O20" s="125"/>
      <c r="P20" s="64"/>
      <c r="Q20" s="94"/>
      <c r="R20" s="126"/>
      <c r="S20" s="127"/>
      <c r="T20" s="106">
        <v>14</v>
      </c>
      <c r="U20" s="398"/>
      <c r="V20" s="398"/>
      <c r="W20" s="398"/>
      <c r="X20" s="384"/>
      <c r="Y20" s="94"/>
    </row>
    <row r="21" spans="1:25" ht="12.75" customHeight="1" thickBot="1">
      <c r="A21" s="400">
        <v>29</v>
      </c>
      <c r="B21" s="394" t="e">
        <f>VLOOKUP(A21,'пр.взв.'!B21:C56,2,FALSE)</f>
        <v>#N/A</v>
      </c>
      <c r="C21" s="394" t="e">
        <f>VLOOKUP(A21,'пр.взв.'!B7:G42,3,FALSE)</f>
        <v>#N/A</v>
      </c>
      <c r="D21" s="394" t="e">
        <f>VLOOKUP(A21,'пр.взв.'!B7:G42,4,FALSE)</f>
        <v>#N/A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94" t="e">
        <f>VLOOKUP(X21,'пр.взв.'!B7:G42,2,FALSE)</f>
        <v>#N/A</v>
      </c>
      <c r="V21" s="394" t="e">
        <f>VLOOKUP(X21,'пр.взв.'!B7:G42,3,FALSE)</f>
        <v>#N/A</v>
      </c>
      <c r="W21" s="394" t="e">
        <f>VLOOKUP(X21,'пр.взв.'!B7:G42,4,FALSE)</f>
        <v>#N/A</v>
      </c>
      <c r="X21" s="384">
        <v>30</v>
      </c>
      <c r="Y21" s="94"/>
    </row>
    <row r="22" spans="1:25" ht="12.75" customHeight="1" thickBot="1">
      <c r="A22" s="401"/>
      <c r="B22" s="395"/>
      <c r="C22" s="395"/>
      <c r="D22" s="395"/>
      <c r="E22" s="107"/>
      <c r="F22" s="107"/>
      <c r="G22" s="107"/>
      <c r="H22" s="109"/>
      <c r="I22" s="64"/>
      <c r="J22" s="64"/>
      <c r="K22" s="106">
        <v>5</v>
      </c>
      <c r="L22" s="64"/>
      <c r="M22" s="105"/>
      <c r="N22" s="106">
        <v>12</v>
      </c>
      <c r="O22" s="125"/>
      <c r="P22" s="64"/>
      <c r="Q22" s="94"/>
      <c r="R22" s="94"/>
      <c r="S22" s="94"/>
      <c r="T22" s="107"/>
      <c r="U22" s="395"/>
      <c r="V22" s="395"/>
      <c r="W22" s="395"/>
      <c r="X22" s="385"/>
      <c r="Y22" s="94"/>
    </row>
    <row r="23" spans="1:25" ht="12.75" customHeight="1" thickBot="1">
      <c r="A23" s="402">
        <v>3</v>
      </c>
      <c r="B23" s="397" t="str">
        <f>VLOOKUP(A23,'пр.взв.'!B7:C42,2,FALSE)</f>
        <v>ЕШКУТОВ Илья Александрович</v>
      </c>
      <c r="C23" s="397" t="str">
        <f>VLOOKUP(A23,'пр.взв.'!B7:G42,3,FALSE)</f>
        <v>18.04.97, кмс</v>
      </c>
      <c r="D23" s="397" t="str">
        <f>VLOOKUP(A23,'пр.взв.'!B7:G42,4,FALSE)</f>
        <v>ЦФО</v>
      </c>
      <c r="E23" s="94"/>
      <c r="F23" s="94"/>
      <c r="G23" s="102"/>
      <c r="H23" s="94"/>
      <c r="I23" s="103"/>
      <c r="J23" s="133"/>
      <c r="K23" s="163" t="s">
        <v>136</v>
      </c>
      <c r="L23" s="134"/>
      <c r="M23" s="105"/>
      <c r="N23" s="163" t="s">
        <v>136</v>
      </c>
      <c r="O23" s="125"/>
      <c r="P23" s="64"/>
      <c r="Q23" s="94"/>
      <c r="R23" s="94"/>
      <c r="S23" s="94"/>
      <c r="T23" s="94"/>
      <c r="U23" s="397" t="str">
        <f>VLOOKUP(X23,'пр.взв.'!B7:G42,2,FALSE)</f>
        <v>ГРИНЬКОВ Герман Владимирович</v>
      </c>
      <c r="V23" s="397" t="str">
        <f>VLOOKUP(X23,'пр.взв.'!B7:G42,3,FALSE)</f>
        <v>21.07.94, кмс</v>
      </c>
      <c r="W23" s="397" t="str">
        <f>VLOOKUP(X23,'пр.взв.'!B7:G42,4,FALSE)</f>
        <v>УФО</v>
      </c>
      <c r="X23" s="383">
        <v>4</v>
      </c>
      <c r="Y23" s="94"/>
    </row>
    <row r="24" spans="1:25" ht="12.75" customHeight="1">
      <c r="A24" s="400"/>
      <c r="B24" s="398"/>
      <c r="C24" s="398"/>
      <c r="D24" s="398"/>
      <c r="E24" s="106">
        <v>3</v>
      </c>
      <c r="F24" s="107"/>
      <c r="G24" s="108"/>
      <c r="H24" s="109"/>
      <c r="I24" s="68"/>
      <c r="J24" s="101"/>
      <c r="K24" s="135"/>
      <c r="L24" s="387" t="s">
        <v>30</v>
      </c>
      <c r="M24" s="387"/>
      <c r="N24" s="105"/>
      <c r="O24" s="125"/>
      <c r="P24" s="64"/>
      <c r="Q24" s="94"/>
      <c r="R24" s="94"/>
      <c r="S24" s="94"/>
      <c r="T24" s="106">
        <v>4</v>
      </c>
      <c r="U24" s="398"/>
      <c r="V24" s="398"/>
      <c r="W24" s="398"/>
      <c r="X24" s="384"/>
      <c r="Y24" s="94"/>
    </row>
    <row r="25" spans="1:25" ht="12.75" customHeight="1" thickBot="1">
      <c r="A25" s="400">
        <v>19</v>
      </c>
      <c r="B25" s="394" t="e">
        <f>VLOOKUP(A25,'пр.взв.'!B25:C60,2,FALSE)</f>
        <v>#N/A</v>
      </c>
      <c r="C25" s="394" t="e">
        <f>VLOOKUP(A25,'пр.взв.'!B7:G42,3,FALSE)</f>
        <v>#N/A</v>
      </c>
      <c r="D25" s="394" t="e">
        <f>VLOOKUP(A25,'пр.взв.'!B7:G42,4,FALSE)</f>
        <v>#N/A</v>
      </c>
      <c r="E25" s="163"/>
      <c r="F25" s="113"/>
      <c r="G25" s="107"/>
      <c r="H25" s="110"/>
      <c r="I25" s="67"/>
      <c r="J25" s="68"/>
      <c r="K25" s="76">
        <v>5</v>
      </c>
      <c r="L25" s="64"/>
      <c r="M25" s="64"/>
      <c r="N25" s="65"/>
      <c r="O25" s="125"/>
      <c r="P25" s="64"/>
      <c r="Q25" s="94"/>
      <c r="R25" s="115"/>
      <c r="S25" s="116"/>
      <c r="T25" s="163"/>
      <c r="U25" s="394" t="e">
        <f>VLOOKUP(X25,'пр.взв.'!B7:G42,2,FALSE)</f>
        <v>#N/A</v>
      </c>
      <c r="V25" s="394" t="e">
        <f>VLOOKUP(X25,'пр.взв.'!B7:G42,3,FALSE)</f>
        <v>#N/A</v>
      </c>
      <c r="W25" s="394" t="e">
        <f>VLOOKUP(X25,'пр.взв.'!B7:G42,4,FALSE)</f>
        <v>#N/A</v>
      </c>
      <c r="X25" s="384">
        <v>20</v>
      </c>
      <c r="Y25" s="94"/>
    </row>
    <row r="26" spans="1:25" ht="12.75" customHeight="1" thickBot="1">
      <c r="A26" s="401"/>
      <c r="B26" s="395"/>
      <c r="C26" s="395"/>
      <c r="D26" s="395"/>
      <c r="E26" s="107"/>
      <c r="F26" s="117"/>
      <c r="G26" s="106">
        <v>3</v>
      </c>
      <c r="H26" s="101"/>
      <c r="I26" s="68"/>
      <c r="J26" s="136"/>
      <c r="K26" s="403" t="str">
        <f>VLOOKUP(K25,'пр.взв.'!B7:D50,2,FALSE)</f>
        <v>МНАЦАКАНЯН Владимир Андреевич</v>
      </c>
      <c r="L26" s="404"/>
      <c r="M26" s="404"/>
      <c r="N26" s="405"/>
      <c r="O26" s="105"/>
      <c r="P26" s="64"/>
      <c r="Q26" s="94"/>
      <c r="R26" s="106">
        <v>12</v>
      </c>
      <c r="S26" s="64"/>
      <c r="T26" s="107"/>
      <c r="U26" s="395"/>
      <c r="V26" s="395"/>
      <c r="W26" s="395"/>
      <c r="X26" s="385"/>
      <c r="Y26" s="94"/>
    </row>
    <row r="27" spans="1:25" ht="12.75" customHeight="1" thickBot="1">
      <c r="A27" s="402">
        <v>11</v>
      </c>
      <c r="B27" s="397" t="str">
        <f>VLOOKUP(A27,'пр.взв.'!B27:C62,2,FALSE)</f>
        <v>ГУСЕЙНОВ Турал Зульфи-оглы</v>
      </c>
      <c r="C27" s="397" t="str">
        <f>VLOOKUP(A27,'пр.взв.'!B7:G42,3,FALSE)</f>
        <v>24.03.93, 1р</v>
      </c>
      <c r="D27" s="397" t="str">
        <f>VLOOKUP(A27,'пр.взв.'!B7:G42,4,FALSE)</f>
        <v>СФО</v>
      </c>
      <c r="E27" s="94"/>
      <c r="F27" s="107"/>
      <c r="G27" s="163" t="s">
        <v>134</v>
      </c>
      <c r="H27" s="118"/>
      <c r="I27" s="119"/>
      <c r="J27" s="136"/>
      <c r="K27" s="406"/>
      <c r="L27" s="407"/>
      <c r="M27" s="407"/>
      <c r="N27" s="408"/>
      <c r="O27" s="105"/>
      <c r="P27" s="65"/>
      <c r="Q27" s="116"/>
      <c r="R27" s="163" t="s">
        <v>135</v>
      </c>
      <c r="S27" s="64"/>
      <c r="T27" s="94"/>
      <c r="U27" s="397" t="str">
        <f>VLOOKUP(X27,'пр.взв.'!B7:G42,2,FALSE)</f>
        <v>ДАНИЕЛЯН Михаил Спартакович</v>
      </c>
      <c r="V27" s="397" t="str">
        <f>VLOOKUP(X27,'пр.взв.'!B7:G42,3,FALSE)</f>
        <v>20.02.92, мс</v>
      </c>
      <c r="W27" s="397" t="str">
        <f>VLOOKUP(X27,'пр.взв.'!B7:G42,4,FALSE)</f>
        <v>ЮФО</v>
      </c>
      <c r="X27" s="383">
        <v>12</v>
      </c>
      <c r="Y27" s="94"/>
    </row>
    <row r="28" spans="1:25" ht="12.75" customHeight="1">
      <c r="A28" s="400"/>
      <c r="B28" s="398"/>
      <c r="C28" s="398"/>
      <c r="D28" s="398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98"/>
      <c r="V28" s="398"/>
      <c r="W28" s="398"/>
      <c r="X28" s="384"/>
      <c r="Y28" s="94"/>
    </row>
    <row r="29" spans="1:25" ht="12.75" customHeight="1" thickBot="1">
      <c r="A29" s="400">
        <v>27</v>
      </c>
      <c r="B29" s="394" t="e">
        <f>VLOOKUP(A29,'пр.взв.'!B29:C64,2,FALSE)</f>
        <v>#N/A</v>
      </c>
      <c r="C29" s="394" t="e">
        <f>VLOOKUP(A29,'пр.взв.'!B7:G42,3,FALSE)</f>
        <v>#N/A</v>
      </c>
      <c r="D29" s="394" t="e">
        <f>VLOOKUP(A29,'пр.взв.'!B7:G42,4,FALSE)</f>
        <v>#N/A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94" t="e">
        <f>VLOOKUP(X29,'пр.взв.'!B7:G42,2,FALSE)</f>
        <v>#N/A</v>
      </c>
      <c r="V29" s="394" t="e">
        <f>VLOOKUP(X29,'пр.взв.'!B7:G42,3,FALSE)</f>
        <v>#N/A</v>
      </c>
      <c r="W29" s="394" t="e">
        <f>VLOOKUP(X29,'пр.взв.'!B7:G42,4,FALSE)</f>
        <v>#N/A</v>
      </c>
      <c r="X29" s="384">
        <v>28</v>
      </c>
      <c r="Y29" s="94"/>
    </row>
    <row r="30" spans="1:25" ht="12.75" customHeight="1" thickBot="1">
      <c r="A30" s="401"/>
      <c r="B30" s="395"/>
      <c r="C30" s="395"/>
      <c r="D30" s="395"/>
      <c r="E30" s="107"/>
      <c r="F30" s="107"/>
      <c r="G30" s="117"/>
      <c r="H30" s="67"/>
      <c r="I30" s="106">
        <v>7</v>
      </c>
      <c r="J30" s="138"/>
      <c r="K30" s="130"/>
      <c r="L30" s="64"/>
      <c r="M30" s="105"/>
      <c r="N30" s="105"/>
      <c r="O30" s="139"/>
      <c r="P30" s="106">
        <v>12</v>
      </c>
      <c r="Q30" s="64"/>
      <c r="R30" s="94"/>
      <c r="S30" s="94"/>
      <c r="T30" s="107"/>
      <c r="U30" s="395"/>
      <c r="V30" s="395"/>
      <c r="W30" s="395"/>
      <c r="X30" s="385"/>
      <c r="Y30" s="94"/>
    </row>
    <row r="31" spans="1:25" ht="12.75" customHeight="1" thickBot="1">
      <c r="A31" s="402">
        <v>7</v>
      </c>
      <c r="B31" s="397" t="str">
        <f>VLOOKUP(A31,'пр.взв.'!B7:C42,2,FALSE)</f>
        <v>ГЛАДКИХ Владимир Андреевич</v>
      </c>
      <c r="C31" s="397" t="str">
        <f>VLOOKUP(A31,'пр.взв.'!B7:G42,3,FALSE)</f>
        <v>08.11.92, мсмк</v>
      </c>
      <c r="D31" s="397" t="str">
        <f>VLOOKUP(A31,'пр.взв.'!B7:G42,4,FALSE)</f>
        <v>УФО</v>
      </c>
      <c r="E31" s="94"/>
      <c r="F31" s="94"/>
      <c r="G31" s="107"/>
      <c r="H31" s="68"/>
      <c r="I31" s="163" t="s">
        <v>134</v>
      </c>
      <c r="J31" s="67"/>
      <c r="K31" s="64"/>
      <c r="L31" s="64"/>
      <c r="M31" s="105"/>
      <c r="N31" s="105"/>
      <c r="O31" s="105"/>
      <c r="P31" s="163" t="s">
        <v>134</v>
      </c>
      <c r="Q31" s="64"/>
      <c r="R31" s="94"/>
      <c r="S31" s="94"/>
      <c r="T31" s="94"/>
      <c r="U31" s="397" t="str">
        <f>VLOOKUP(X31,'пр.взв.'!B7:G42,2,FALSE)</f>
        <v>КАБДАХОВ Мурат Асланович</v>
      </c>
      <c r="V31" s="397" t="str">
        <f>VLOOKUP(X31,'пр.взв.'!B7:G42,3,FALSE)</f>
        <v>31.01.97, кмс</v>
      </c>
      <c r="W31" s="397" t="str">
        <f>VLOOKUP(X31,'пр.взв.'!B7:G42,4,FALSE)</f>
        <v>СКФО</v>
      </c>
      <c r="X31" s="383">
        <v>8</v>
      </c>
      <c r="Y31" s="94"/>
    </row>
    <row r="32" spans="1:25" ht="12.75" customHeight="1">
      <c r="A32" s="400"/>
      <c r="B32" s="398"/>
      <c r="C32" s="398"/>
      <c r="D32" s="398"/>
      <c r="E32" s="106">
        <v>7</v>
      </c>
      <c r="F32" s="107"/>
      <c r="G32" s="107"/>
      <c r="H32" s="114"/>
      <c r="J32" s="372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98"/>
      <c r="V32" s="398"/>
      <c r="W32" s="398"/>
      <c r="X32" s="384"/>
      <c r="Y32" s="94"/>
    </row>
    <row r="33" spans="1:25" ht="12.75" customHeight="1" thickBot="1">
      <c r="A33" s="400">
        <v>23</v>
      </c>
      <c r="B33" s="394" t="e">
        <f>VLOOKUP(A33,'пр.взв.'!B33:C68,2,FALSE)</f>
        <v>#N/A</v>
      </c>
      <c r="C33" s="394" t="e">
        <f>VLOOKUP(A33,'пр.взв.'!B7:G42,3,FALSE)</f>
        <v>#N/A</v>
      </c>
      <c r="D33" s="394" t="e">
        <f>VLOOKUP(A33,'пр.взв.'!B7:G42,4,FALSE)</f>
        <v>#N/A</v>
      </c>
      <c r="E33" s="163"/>
      <c r="F33" s="113"/>
      <c r="G33" s="107"/>
      <c r="H33" s="131"/>
      <c r="I33" s="64"/>
      <c r="J33" s="372"/>
      <c r="K33" s="140">
        <v>2</v>
      </c>
      <c r="L33" s="141"/>
      <c r="M33" s="141"/>
      <c r="N33" s="141"/>
      <c r="O33" s="141"/>
      <c r="P33" s="94"/>
      <c r="Q33" s="130"/>
      <c r="R33" s="115"/>
      <c r="S33" s="116"/>
      <c r="T33" s="163"/>
      <c r="U33" s="394" t="e">
        <f>VLOOKUP(X33,'пр.взв.'!B7:G42,2,FALSE)</f>
        <v>#N/A</v>
      </c>
      <c r="V33" s="394" t="e">
        <f>VLOOKUP(X33,'пр.взв.'!B7:G42,3,FALSE)</f>
        <v>#N/A</v>
      </c>
      <c r="W33" s="394" t="e">
        <f>VLOOKUP(X33,'пр.взв.'!B7:G42,4,FALSE)</f>
        <v>#N/A</v>
      </c>
      <c r="X33" s="384">
        <v>24</v>
      </c>
      <c r="Y33" s="94"/>
    </row>
    <row r="34" spans="1:25" ht="12.75" customHeight="1" thickBot="1">
      <c r="A34" s="401"/>
      <c r="B34" s="395"/>
      <c r="C34" s="395"/>
      <c r="D34" s="395"/>
      <c r="E34" s="107"/>
      <c r="F34" s="117"/>
      <c r="G34" s="106">
        <v>7</v>
      </c>
      <c r="H34" s="104"/>
      <c r="I34" s="64"/>
      <c r="J34" s="64"/>
      <c r="K34" s="142"/>
      <c r="L34" s="101">
        <v>2</v>
      </c>
      <c r="M34" s="64"/>
      <c r="N34" s="64"/>
      <c r="O34" s="66"/>
      <c r="P34" s="94"/>
      <c r="Q34" s="139"/>
      <c r="R34" s="106">
        <v>8</v>
      </c>
      <c r="S34" s="64"/>
      <c r="T34" s="107"/>
      <c r="U34" s="395"/>
      <c r="V34" s="395"/>
      <c r="W34" s="395"/>
      <c r="X34" s="385"/>
      <c r="Y34" s="94"/>
    </row>
    <row r="35" spans="1:25" ht="12.75" customHeight="1" thickBot="1">
      <c r="A35" s="402">
        <v>15</v>
      </c>
      <c r="B35" s="397" t="str">
        <f>VLOOKUP(A35,'пр.взв.'!B35:C70,2,FALSE)</f>
        <v>ГУРБАНОВ Сабухи Нажваддин Оглы</v>
      </c>
      <c r="C35" s="397" t="str">
        <f>VLOOKUP(A35,'пр.взв.'!B7:G42,3,FALSE)</f>
        <v>01.04.96, мс</v>
      </c>
      <c r="D35" s="397" t="str">
        <f>VLOOKUP(A35,'пр.взв.'!B7:G42,4,FALSE)</f>
        <v>ПФО</v>
      </c>
      <c r="E35" s="94"/>
      <c r="F35" s="107"/>
      <c r="G35" s="163" t="s">
        <v>135</v>
      </c>
      <c r="H35" s="110"/>
      <c r="I35" s="64"/>
      <c r="J35" s="64"/>
      <c r="K35" s="104">
        <v>10</v>
      </c>
      <c r="L35" s="100"/>
      <c r="M35" s="101">
        <v>6</v>
      </c>
      <c r="N35" s="67"/>
      <c r="O35" s="68"/>
      <c r="P35" s="94"/>
      <c r="Q35" s="105"/>
      <c r="R35" s="163" t="s">
        <v>134</v>
      </c>
      <c r="S35" s="64"/>
      <c r="T35" s="94"/>
      <c r="U35" s="397" t="str">
        <f>VLOOKUP(X35,'пр.взв.'!B7:G42,2,FALSE)</f>
        <v>КОРОВИН Илья Игоревич</v>
      </c>
      <c r="V35" s="397" t="str">
        <f>VLOOKUP(X35,'пр.взв.'!B7:G42,3,FALSE)</f>
        <v>07.12.94, кмс</v>
      </c>
      <c r="W35" s="397" t="str">
        <f>VLOOKUP(X35,'пр.взв.'!B7:G42,4,FALSE)</f>
        <v>ЦФО</v>
      </c>
      <c r="X35" s="383">
        <v>16</v>
      </c>
      <c r="Y35" s="94"/>
    </row>
    <row r="36" spans="1:25" ht="12.75" customHeight="1">
      <c r="A36" s="400"/>
      <c r="B36" s="398"/>
      <c r="C36" s="398"/>
      <c r="D36" s="398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398"/>
      <c r="V36" s="398"/>
      <c r="W36" s="398"/>
      <c r="X36" s="384"/>
      <c r="Y36" s="94"/>
    </row>
    <row r="37" spans="1:25" ht="12.75" customHeight="1" thickBot="1">
      <c r="A37" s="400">
        <v>31</v>
      </c>
      <c r="B37" s="394" t="e">
        <f>VLOOKUP(A37,'пр.взв.'!B37:C72,2,FALSE)</f>
        <v>#N/A</v>
      </c>
      <c r="C37" s="394" t="e">
        <f>VLOOKUP(A37,'пр.взв.'!B7:G42,3,FALSE)</f>
        <v>#N/A</v>
      </c>
      <c r="D37" s="394" t="e">
        <f>VLOOKUP(A37,'пр.взв.'!B7:G42,4,FALSE)</f>
        <v>#N/A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4</v>
      </c>
      <c r="O37" s="105"/>
      <c r="P37" s="94"/>
      <c r="Q37" s="94"/>
      <c r="R37" s="94"/>
      <c r="S37" s="94"/>
      <c r="T37" s="163"/>
      <c r="U37" s="394" t="e">
        <f>VLOOKUP(X37,'пр.взв.'!B7:G42,2,FALSE)</f>
        <v>#N/A</v>
      </c>
      <c r="V37" s="394" t="e">
        <f>VLOOKUP(X37,'пр.взв.'!B7:G42,3,FALSE)</f>
        <v>#N/A</v>
      </c>
      <c r="W37" s="394" t="e">
        <f>VLOOKUP(X37,'пр.взв.'!B7:G42,4,FALSE)</f>
        <v>#N/A</v>
      </c>
      <c r="X37" s="384">
        <v>32</v>
      </c>
      <c r="Y37" s="94"/>
    </row>
    <row r="38" spans="1:25" ht="12.75" customHeight="1" thickBot="1">
      <c r="A38" s="401"/>
      <c r="B38" s="396"/>
      <c r="C38" s="396"/>
      <c r="D38" s="396"/>
      <c r="E38" s="107"/>
      <c r="F38" s="107"/>
      <c r="G38" s="107"/>
      <c r="H38" s="109"/>
      <c r="I38" s="64"/>
      <c r="J38" s="64"/>
      <c r="K38" s="100"/>
      <c r="L38" s="101">
        <v>4</v>
      </c>
      <c r="M38" s="65"/>
      <c r="N38" s="100"/>
      <c r="O38" s="64"/>
      <c r="P38" s="94"/>
      <c r="Q38" s="117"/>
      <c r="R38" s="94"/>
      <c r="S38" s="94"/>
      <c r="T38" s="107"/>
      <c r="U38" s="396"/>
      <c r="V38" s="396"/>
      <c r="W38" s="396"/>
      <c r="X38" s="385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4</v>
      </c>
      <c r="N39" s="65"/>
      <c r="O39" s="120">
        <v>7</v>
      </c>
      <c r="P39" s="144">
        <v>7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Горбунов А.В.</v>
      </c>
      <c r="G40" s="150"/>
      <c r="H40" s="144"/>
      <c r="I40" s="94"/>
      <c r="J40" s="68"/>
      <c r="K40" s="110"/>
      <c r="L40" s="104">
        <v>8</v>
      </c>
      <c r="M40" s="110"/>
      <c r="N40" s="124"/>
      <c r="O40" s="110"/>
      <c r="P40" s="64"/>
      <c r="Q40" s="409" t="str">
        <f>VLOOKUP(P39,'пр.взв.'!B7:E42,2,FALSE)</f>
        <v>ГЛАДКИХ Владимир Андреевич</v>
      </c>
      <c r="R40" s="410"/>
      <c r="S40" s="410"/>
      <c r="T40" s="411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/Омск/</v>
      </c>
      <c r="G41" s="150"/>
      <c r="H41" s="144"/>
      <c r="I41" s="94"/>
      <c r="J41" s="150"/>
      <c r="K41" s="101"/>
      <c r="L41" s="110"/>
      <c r="M41" s="101"/>
      <c r="N41" s="111">
        <v>7</v>
      </c>
      <c r="O41" s="64"/>
      <c r="P41" s="64"/>
      <c r="Q41" s="412"/>
      <c r="R41" s="413"/>
      <c r="S41" s="413"/>
      <c r="T41" s="414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2016-04-21T15:14:17Z</cp:lastPrinted>
  <dcterms:created xsi:type="dcterms:W3CDTF">1996-10-08T23:32:33Z</dcterms:created>
  <dcterms:modified xsi:type="dcterms:W3CDTF">2016-04-21T15:14:23Z</dcterms:modified>
  <cp:category/>
  <cp:version/>
  <cp:contentType/>
  <cp:contentStatus/>
</cp:coreProperties>
</file>