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uter\Desktop\урфо 2005\"/>
    </mc:Choice>
  </mc:AlternateContent>
  <bookViews>
    <workbookView xWindow="120" yWindow="120" windowWidth="9720" windowHeight="7320"/>
  </bookViews>
  <sheets>
    <sheet name="СПИСОК" sheetId="1" r:id="rId1"/>
    <sheet name="ПО КОВРАМ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F9" i="2" l="1"/>
  <c r="C9" i="2"/>
  <c r="E48" i="1" l="1"/>
  <c r="E49" i="1"/>
  <c r="F12" i="2" l="1"/>
  <c r="F13" i="2"/>
  <c r="F14" i="2"/>
  <c r="F15" i="2"/>
  <c r="F16" i="2"/>
  <c r="E13" i="2"/>
  <c r="E14" i="2"/>
  <c r="E15" i="2"/>
  <c r="E16" i="2"/>
  <c r="D13" i="2"/>
  <c r="D14" i="2"/>
  <c r="D15" i="2"/>
  <c r="D16" i="2"/>
  <c r="C13" i="2"/>
  <c r="C14" i="2"/>
  <c r="C15" i="2"/>
  <c r="C16" i="2"/>
  <c r="A3" i="1" l="1"/>
  <c r="E43" i="2" s="1"/>
  <c r="C2" i="1"/>
  <c r="D6" i="2" l="1"/>
  <c r="E12" i="2"/>
  <c r="D12" i="2"/>
  <c r="C12" i="2"/>
  <c r="F11" i="2"/>
  <c r="E11" i="2"/>
  <c r="D11" i="2"/>
  <c r="C11" i="2"/>
  <c r="C66" i="2"/>
  <c r="C71" i="2"/>
  <c r="D71" i="2"/>
  <c r="E71" i="2"/>
  <c r="F71" i="2"/>
  <c r="C34" i="2"/>
  <c r="C21" i="2"/>
  <c r="C25" i="2"/>
  <c r="C26" i="2"/>
  <c r="C27" i="2"/>
  <c r="C28" i="2"/>
  <c r="C29" i="2"/>
  <c r="C30" i="2"/>
  <c r="C39" i="2"/>
  <c r="C32" i="2"/>
  <c r="C57" i="2"/>
  <c r="C31" i="2"/>
  <c r="C18" i="2"/>
  <c r="D18" i="2"/>
  <c r="E70" i="2"/>
  <c r="C36" i="2"/>
  <c r="E36" i="2"/>
  <c r="D35" i="2"/>
  <c r="D70" i="2"/>
  <c r="F54" i="2"/>
  <c r="F17" i="2"/>
  <c r="C70" i="2"/>
  <c r="E17" i="2"/>
  <c r="C54" i="2"/>
  <c r="F70" i="2"/>
  <c r="D36" i="2"/>
  <c r="D54" i="2"/>
  <c r="C33" i="2"/>
  <c r="D17" i="2"/>
  <c r="E54" i="2"/>
  <c r="C17" i="2"/>
  <c r="E18" i="2"/>
  <c r="F18" i="2"/>
  <c r="E35" i="2"/>
  <c r="F36" i="2"/>
  <c r="C53" i="2"/>
  <c r="C35" i="2"/>
  <c r="F53" i="2"/>
  <c r="D53" i="2"/>
  <c r="E53" i="2"/>
  <c r="F35" i="2"/>
  <c r="D57" i="2" l="1"/>
  <c r="D9" i="2"/>
  <c r="C23" i="2"/>
  <c r="C46" i="2"/>
  <c r="C45" i="2"/>
  <c r="C50" i="2"/>
  <c r="F33" i="2"/>
  <c r="E47" i="2"/>
  <c r="F46" i="2"/>
  <c r="E49" i="2"/>
  <c r="F64" i="2"/>
  <c r="C62" i="2"/>
  <c r="F21" i="2"/>
  <c r="E61" i="2"/>
  <c r="E25" i="2"/>
  <c r="C7" i="2"/>
  <c r="F3" i="2"/>
  <c r="C68" i="2"/>
  <c r="E64" i="2"/>
  <c r="E57" i="2"/>
  <c r="F60" i="2"/>
  <c r="D10" i="2"/>
  <c r="C59" i="2"/>
  <c r="D26" i="2"/>
  <c r="C24" i="2"/>
  <c r="E66" i="2"/>
  <c r="F6" i="2"/>
  <c r="D33" i="2"/>
  <c r="E42" i="2"/>
  <c r="F42" i="2"/>
  <c r="E52" i="2"/>
  <c r="F51" i="2"/>
  <c r="E50" i="2"/>
  <c r="D46" i="2"/>
  <c r="E28" i="2"/>
  <c r="E69" i="2"/>
  <c r="E33" i="2"/>
  <c r="F41" i="2"/>
  <c r="D41" i="2"/>
  <c r="C65" i="2"/>
  <c r="E41" i="2"/>
  <c r="E60" i="2"/>
  <c r="E34" i="2"/>
  <c r="E31" i="2"/>
  <c r="C42" i="2"/>
  <c r="E29" i="2"/>
  <c r="C63" i="2"/>
  <c r="D39" i="2"/>
  <c r="E10" i="2"/>
  <c r="C67" i="2"/>
  <c r="E67" i="2"/>
  <c r="E62" i="2"/>
  <c r="E23" i="2"/>
  <c r="D62" i="2"/>
  <c r="F69" i="2"/>
  <c r="C41" i="2"/>
  <c r="D64" i="2"/>
  <c r="F50" i="2"/>
  <c r="E48" i="2"/>
  <c r="F24" i="2"/>
  <c r="F48" i="2"/>
  <c r="E44" i="2"/>
  <c r="D25" i="2"/>
  <c r="E27" i="2"/>
  <c r="C6" i="2"/>
  <c r="D43" i="2"/>
  <c r="F32" i="2"/>
  <c r="E46" i="2"/>
  <c r="E30" i="2"/>
  <c r="F31" i="2"/>
  <c r="D32" i="2"/>
  <c r="F44" i="2"/>
  <c r="D47" i="2"/>
  <c r="D50" i="2"/>
  <c r="D5" i="2"/>
  <c r="E63" i="2"/>
  <c r="D23" i="2"/>
  <c r="D48" i="2"/>
  <c r="C64" i="2"/>
  <c r="C60" i="2"/>
  <c r="C47" i="2"/>
  <c r="D67" i="2"/>
  <c r="D31" i="2"/>
  <c r="F7" i="2"/>
  <c r="E6" i="2"/>
  <c r="F30" i="2"/>
  <c r="C3" i="2"/>
  <c r="C49" i="2"/>
  <c r="C44" i="2"/>
  <c r="E59" i="2"/>
  <c r="C61" i="2"/>
  <c r="F25" i="2"/>
  <c r="D42" i="2"/>
  <c r="F68" i="2"/>
  <c r="F23" i="2"/>
  <c r="F47" i="2"/>
  <c r="D21" i="2"/>
  <c r="D34" i="2"/>
  <c r="D51" i="2"/>
  <c r="D28" i="2"/>
  <c r="F26" i="2"/>
  <c r="E45" i="2"/>
  <c r="D29" i="2"/>
  <c r="E39" i="2"/>
  <c r="D69" i="2"/>
  <c r="D7" i="2"/>
  <c r="E24" i="2"/>
  <c r="C10" i="2"/>
  <c r="E51" i="2"/>
  <c r="E3" i="2"/>
  <c r="C43" i="2"/>
  <c r="E21" i="2"/>
  <c r="C48" i="2"/>
  <c r="F28" i="2"/>
  <c r="F45" i="2"/>
  <c r="D68" i="2"/>
  <c r="F49" i="2"/>
  <c r="F67" i="2"/>
  <c r="F62" i="2"/>
  <c r="E32" i="2"/>
  <c r="F29" i="2"/>
  <c r="F63" i="2"/>
  <c r="E65" i="2"/>
  <c r="F10" i="2"/>
  <c r="D61" i="2"/>
  <c r="F39" i="2"/>
  <c r="F61" i="2"/>
  <c r="C52" i="2"/>
  <c r="D30" i="2"/>
  <c r="F52" i="2"/>
  <c r="D27" i="2"/>
  <c r="F66" i="2"/>
  <c r="D3" i="2"/>
  <c r="D65" i="2"/>
  <c r="C51" i="2"/>
  <c r="D45" i="2"/>
  <c r="F27" i="2"/>
  <c r="F43" i="2"/>
  <c r="E26" i="2"/>
  <c r="F34" i="2"/>
  <c r="D66" i="2"/>
  <c r="D44" i="2"/>
  <c r="C69" i="2"/>
  <c r="F59" i="2"/>
  <c r="D49" i="2"/>
  <c r="E7" i="2"/>
  <c r="D59" i="2"/>
  <c r="E68" i="2"/>
  <c r="F65" i="2"/>
  <c r="D60" i="2"/>
  <c r="D63" i="2"/>
  <c r="D24" i="2"/>
  <c r="D52" i="2"/>
  <c r="F57" i="2"/>
  <c r="E9" i="2"/>
</calcChain>
</file>

<file path=xl/sharedStrings.xml><?xml version="1.0" encoding="utf-8"?>
<sst xmlns="http://schemas.openxmlformats.org/spreadsheetml/2006/main" count="199" uniqueCount="89">
  <si>
    <t>РАСПРЕДЕЛЕНИЕ СУДЕЙ ПО КОВРАМ</t>
  </si>
  <si>
    <t>Рук. Ковра</t>
  </si>
  <si>
    <t>Рук. ковра</t>
  </si>
  <si>
    <t>КОВЕР 1</t>
  </si>
  <si>
    <t>КОВЕР 2</t>
  </si>
  <si>
    <t>КОВЕР 3</t>
  </si>
  <si>
    <t>№ п/п</t>
  </si>
  <si>
    <t>Ф.И.О.</t>
  </si>
  <si>
    <t>Должность</t>
  </si>
  <si>
    <t>Регион</t>
  </si>
  <si>
    <t>СОСТАВ СУДЕЙСКОЙ КОЛЛЕГИИ</t>
  </si>
  <si>
    <t>ВСЕРОССИЙСКАЯ ФЕДЕРАЦИЯ САМБО</t>
  </si>
  <si>
    <t>судья</t>
  </si>
  <si>
    <t>ВК</t>
  </si>
  <si>
    <t>Рук.Ковра</t>
  </si>
  <si>
    <t>Гл.Секретарь</t>
  </si>
  <si>
    <t>КОВЕР 4</t>
  </si>
  <si>
    <t>Главный судья</t>
  </si>
  <si>
    <t>Суд. Кат.</t>
  </si>
  <si>
    <t>Зам. Гл. секретаря</t>
  </si>
  <si>
    <t>Гориславский Игорь Александрович</t>
  </si>
  <si>
    <t xml:space="preserve">Гл.судья,судья ВК                                                              </t>
  </si>
  <si>
    <t>Бекетов Владимир Вячеславович</t>
  </si>
  <si>
    <t>1к</t>
  </si>
  <si>
    <t>Курган, Курганская</t>
  </si>
  <si>
    <t>Симонов Вячеслав Сергеевич</t>
  </si>
  <si>
    <t>Печерских Владимир Иванович</t>
  </si>
  <si>
    <t>2к</t>
  </si>
  <si>
    <t>1К</t>
  </si>
  <si>
    <t>Мингазов Марат Рашитович</t>
  </si>
  <si>
    <t>Курганская, Курган</t>
  </si>
  <si>
    <t xml:space="preserve">Челябинская, Челябинск, </t>
  </si>
  <si>
    <t>Свердловская, Сухой Лог</t>
  </si>
  <si>
    <t>Свердловская, В.Пышма</t>
  </si>
  <si>
    <t xml:space="preserve">Челябинская, Увельский, </t>
  </si>
  <si>
    <t>Саркисян А.А.</t>
  </si>
  <si>
    <t>Судья</t>
  </si>
  <si>
    <t>ХМАО</t>
  </si>
  <si>
    <t>Свердловская, Нижний Тагил</t>
  </si>
  <si>
    <t>Стенников Михаил Глебович</t>
  </si>
  <si>
    <t>Пивоваров Андрей Леонидович</t>
  </si>
  <si>
    <t>Селедцов Андрей Михайлович</t>
  </si>
  <si>
    <t>Свердловская, Качканар</t>
  </si>
  <si>
    <t>Юровских Сергей Федорович</t>
  </si>
  <si>
    <t>Свердловская, Сысерть</t>
  </si>
  <si>
    <t>Махнев Константин Владимирович</t>
  </si>
  <si>
    <t>Шрайбер Евгений Васильевич</t>
  </si>
  <si>
    <t>Новикова Наталья Васильевна</t>
  </si>
  <si>
    <t>Ахметшин Зайтун Хикматович</t>
  </si>
  <si>
    <t>Челябинская, Троицк</t>
  </si>
  <si>
    <t>Саркисян Арарат Аветикович</t>
  </si>
  <si>
    <t>ХМАО-Югра, Радужный</t>
  </si>
  <si>
    <t>Закиров Альгиз Раилович</t>
  </si>
  <si>
    <t>ХМАО, Радужный</t>
  </si>
  <si>
    <t>Прасин Алексей Владимирович</t>
  </si>
  <si>
    <t>Шмелев Александр Вячеславич</t>
  </si>
  <si>
    <t>Сонгуров Батыр Арсланолиевич</t>
  </si>
  <si>
    <t>Сонгуров Ада Мусаханович</t>
  </si>
  <si>
    <t>Олексей Владислав Викторович</t>
  </si>
  <si>
    <t>Пленкин Александр Васильевич</t>
  </si>
  <si>
    <t>Моисеев Игорь Васильевич</t>
  </si>
  <si>
    <t>Акаев Руслан Абдурахманович</t>
  </si>
  <si>
    <t>Шукюров Рамиль Дадашалиевич</t>
  </si>
  <si>
    <t>Гусейнов Баба Агаевич</t>
  </si>
  <si>
    <t>Месхорадзе Мераб Зазаевич</t>
  </si>
  <si>
    <t>2К</t>
  </si>
  <si>
    <t>Курганская, Щучье</t>
  </si>
  <si>
    <t>ХМАО, Нижневартовск</t>
  </si>
  <si>
    <t>Соколов Тимофей Владимирович</t>
  </si>
  <si>
    <t>Зам. Гл. судьи</t>
  </si>
  <si>
    <t>Коломенцев Вячеслав Валерьевич</t>
  </si>
  <si>
    <t>Гаджиев Магомед Расулович</t>
  </si>
  <si>
    <t>ХМАО, Когалым</t>
  </si>
  <si>
    <t>Лузина Светлана Гайдаровна</t>
  </si>
  <si>
    <t>Дегтянников Андрей Владимирович</t>
  </si>
  <si>
    <t>ХМАО, Нягань</t>
  </si>
  <si>
    <t>ХМАО, Мегион</t>
  </si>
  <si>
    <t>Гусейнов Заур Мусаевич</t>
  </si>
  <si>
    <t>Дыбенко Константин Викторович</t>
  </si>
  <si>
    <t>Петрова Оксана Юрьевна</t>
  </si>
  <si>
    <t>Сонгурова Бажи Макашариповна</t>
  </si>
  <si>
    <t>3к</t>
  </si>
  <si>
    <t>Шабанов Эльчин Джалал оглы</t>
  </si>
  <si>
    <t>Агеев Олег Валерьевич</t>
  </si>
  <si>
    <t>Казибаханов Тимур Имамутдинович</t>
  </si>
  <si>
    <t>Исаев Магомед Эскендерович</t>
  </si>
  <si>
    <t>Пискунович Елена Васильевна</t>
  </si>
  <si>
    <t>Сергеев Иван Александрович</t>
  </si>
  <si>
    <t>Закарьяев Ариф Фейзутдинович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</si>
</sst>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4"/>
      <name val="Arial"/>
      <family val="2"/>
      <charset val="204"/>
    </font>
    <font>
      <b/>
      <sz val="14"/>
      <color indexed="10"/>
      <name val="CyrillicOld"/>
    </font>
    <font>
      <b/>
      <sz val="12"/>
      <color indexed="10"/>
      <name val="Arial"/>
      <family val="2"/>
      <charset val="204"/>
    </font>
    <font>
      <sz val="11"/>
      <name val="Century Gothic"/>
      <family val="2"/>
      <charset val="204"/>
    </font>
    <font>
      <i/>
      <sz val="11"/>
      <name val="Century Gothic"/>
      <family val="2"/>
      <charset val="204"/>
    </font>
    <font>
      <sz val="12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i/>
      <sz val="11"/>
      <color indexed="8"/>
      <name val="Century Gothic"/>
      <family val="2"/>
      <charset val="204"/>
    </font>
    <font>
      <sz val="11"/>
      <color indexed="8"/>
      <name val="Century Gothic"/>
      <family val="2"/>
      <charset val="204"/>
    </font>
    <font>
      <b/>
      <sz val="11"/>
      <name val="Arial Narrow"/>
      <family val="2"/>
      <charset val="204"/>
    </font>
    <font>
      <sz val="12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i/>
      <sz val="10"/>
      <color indexed="9"/>
      <name val="Arial"/>
      <family val="2"/>
      <charset val="204"/>
    </font>
    <font>
      <sz val="11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Arial Narrow"/>
      <family val="2"/>
      <charset val="204"/>
    </font>
    <font>
      <i/>
      <sz val="11"/>
      <color theme="1"/>
      <name val="Century Gothic"/>
      <family val="2"/>
      <charset val="204"/>
    </font>
    <font>
      <sz val="11"/>
      <color theme="1"/>
      <name val="Century Gothic"/>
      <family val="2"/>
      <charset val="204"/>
    </font>
    <font>
      <sz val="10"/>
      <color theme="1"/>
      <name val="Century Gothic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0" fillId="0" borderId="0"/>
    <xf numFmtId="0" fontId="20" fillId="0" borderId="0"/>
    <xf numFmtId="0" fontId="1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/>
    <xf numFmtId="0" fontId="3" fillId="0" borderId="0" xfId="0" applyFont="1" applyBorder="1"/>
    <xf numFmtId="0" fontId="3" fillId="0" borderId="14" xfId="0" applyFont="1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13" xfId="0" applyFont="1" applyBorder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4" fillId="0" borderId="18" xfId="0" applyFont="1" applyBorder="1" applyAlignment="1">
      <alignment vertical="center"/>
    </xf>
    <xf numFmtId="0" fontId="0" fillId="0" borderId="19" xfId="0" applyBorder="1"/>
    <xf numFmtId="0" fontId="0" fillId="0" borderId="20" xfId="0" applyBorder="1"/>
    <xf numFmtId="0" fontId="3" fillId="0" borderId="21" xfId="0" applyFont="1" applyBorder="1"/>
    <xf numFmtId="0" fontId="3" fillId="0" borderId="22" xfId="0" applyFont="1" applyBorder="1"/>
    <xf numFmtId="0" fontId="0" fillId="0" borderId="22" xfId="0" applyBorder="1"/>
    <xf numFmtId="0" fontId="2" fillId="0" borderId="22" xfId="0" applyFont="1" applyBorder="1"/>
    <xf numFmtId="0" fontId="3" fillId="0" borderId="0" xfId="0" applyFont="1"/>
    <xf numFmtId="0" fontId="2" fillId="0" borderId="0" xfId="0" applyFont="1" applyBorder="1" applyAlignment="1">
      <alignment vertical="center"/>
    </xf>
    <xf numFmtId="49" fontId="0" fillId="0" borderId="0" xfId="0" applyNumberFormat="1"/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/>
    <xf numFmtId="0" fontId="9" fillId="0" borderId="0" xfId="0" applyFont="1" applyBorder="1"/>
    <xf numFmtId="0" fontId="10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2" fillId="0" borderId="0" xfId="0" applyFont="1"/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7" fillId="0" borderId="26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/>
    <xf numFmtId="0" fontId="2" fillId="0" borderId="2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26" fillId="0" borderId="1" xfId="0" applyFont="1" applyBorder="1"/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5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1" applyFont="1" applyAlignment="1" applyProtection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4" fillId="0" borderId="1" xfId="2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2" fillId="0" borderId="1" xfId="3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32" fillId="4" borderId="1" xfId="2" applyFont="1" applyFill="1" applyBorder="1" applyAlignment="1">
      <alignment vertical="center"/>
    </xf>
    <xf numFmtId="0" fontId="33" fillId="4" borderId="1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vertical="center"/>
    </xf>
    <xf numFmtId="0" fontId="33" fillId="4" borderId="1" xfId="4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vertical="center" wrapText="1"/>
    </xf>
    <xf numFmtId="0" fontId="32" fillId="4" borderId="1" xfId="0" applyFont="1" applyFill="1" applyBorder="1" applyAlignment="1">
      <alignment vertical="center"/>
    </xf>
    <xf numFmtId="0" fontId="33" fillId="4" borderId="1" xfId="3" applyFont="1" applyFill="1" applyBorder="1" applyAlignment="1">
      <alignment horizontal="center" vertical="center" wrapText="1"/>
    </xf>
    <xf numFmtId="0" fontId="32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32" fillId="0" borderId="1" xfId="3" applyFont="1" applyFill="1" applyBorder="1" applyAlignment="1">
      <alignment vertical="center" wrapText="1"/>
    </xf>
    <xf numFmtId="0" fontId="33" fillId="0" borderId="1" xfId="4" applyFont="1" applyFill="1" applyBorder="1" applyAlignment="1">
      <alignment horizontal="center" vertical="center" wrapText="1"/>
    </xf>
    <xf numFmtId="0" fontId="34" fillId="0" borderId="1" xfId="0" applyFont="1" applyBorder="1" applyAlignment="1">
      <alignment vertical="center"/>
    </xf>
    <xf numFmtId="0" fontId="3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0" fontId="32" fillId="0" borderId="1" xfId="2" applyFont="1" applyBorder="1" applyAlignment="1">
      <alignment vertical="center"/>
    </xf>
    <xf numFmtId="0" fontId="33" fillId="0" borderId="1" xfId="3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" xfId="4" applyFont="1" applyFill="1" applyBorder="1" applyAlignment="1">
      <alignment vertical="center" wrapText="1"/>
    </xf>
    <xf numFmtId="0" fontId="34" fillId="4" borderId="1" xfId="0" applyFont="1" applyFill="1" applyBorder="1" applyAlignment="1">
      <alignment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31" fillId="3" borderId="29" xfId="1" applyNumberFormat="1" applyFont="1" applyFill="1" applyBorder="1" applyAlignment="1" applyProtection="1">
      <alignment horizontal="center" vertical="center" wrapText="1"/>
    </xf>
    <xf numFmtId="0" fontId="31" fillId="3" borderId="27" xfId="1" applyNumberFormat="1" applyFont="1" applyFill="1" applyBorder="1" applyAlignment="1" applyProtection="1">
      <alignment horizontal="center" vertical="center" wrapText="1"/>
    </xf>
    <xf numFmtId="0" fontId="31" fillId="3" borderId="28" xfId="1" applyNumberFormat="1" applyFont="1" applyFill="1" applyBorder="1" applyAlignment="1" applyProtection="1">
      <alignment horizontal="center" vertical="center" wrapText="1"/>
    </xf>
    <xf numFmtId="49" fontId="2" fillId="0" borderId="30" xfId="0" applyNumberFormat="1" applyFont="1" applyBorder="1"/>
    <xf numFmtId="49" fontId="2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Гиперссылка" xfId="1" builtinId="8"/>
    <cellStyle name="Обычный" xfId="0" builtinId="0"/>
    <cellStyle name="Обычный 2" xfId="2"/>
    <cellStyle name="Обычный 3" xfId="5"/>
    <cellStyle name="Обычный 8" xfId="3"/>
    <cellStyle name="Обычный_суд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1447800</xdr:colOff>
      <xdr:row>0</xdr:row>
      <xdr:rowOff>0</xdr:rowOff>
    </xdr:from>
    <xdr:to>
      <xdr:col>4</xdr:col>
      <xdr:colOff>1752600</xdr:colOff>
      <xdr:row>1</xdr:row>
      <xdr:rowOff>0</xdr:rowOff>
    </xdr:to>
    <xdr:pic>
      <xdr:nvPicPr>
        <xdr:cNvPr id="1312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0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</xdr:row>
          <xdr:rowOff>0</xdr:rowOff>
        </xdr:from>
        <xdr:to>
          <xdr:col>1</xdr:col>
          <xdr:colOff>38100</xdr:colOff>
          <xdr:row>2</xdr:row>
          <xdr:rowOff>209550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А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esktop/&#1091;&#1092;&#1086;-2018/&#1102;&#1085;&#1086;&#1096;&#1080;/&#1056;&#1077;&#1075;&#1080;&#1089;&#1090;&#1088;&#1072;&#1094;&#1080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Инструкция"/>
      <sheetName val="реквизиты"/>
      <sheetName val="регистрация"/>
      <sheetName val="девушки"/>
    </sheetNames>
    <sheetDataSet>
      <sheetData sheetId="0"/>
      <sheetData sheetId="1"/>
      <sheetData sheetId="2"/>
      <sheetData sheetId="3">
        <row r="2">
          <cell r="A2" t="str">
            <v>Первенство Уральского федерального округа по самбо среди юношей и девушек (13-14 лет) 2005-2006 гг.р.</v>
          </cell>
        </row>
        <row r="6">
          <cell r="G6" t="str">
            <v>М.Г.Стенников</v>
          </cell>
        </row>
        <row r="7">
          <cell r="G7" t="str">
            <v>/г.Курган/</v>
          </cell>
        </row>
      </sheetData>
      <sheetData sheetId="4">
        <row r="3">
          <cell r="A3" t="str">
            <v>3-6 мая 2019г.                                            ХМАО-Югра, г.Радужный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H78"/>
  <sheetViews>
    <sheetView tabSelected="1" workbookViewId="0">
      <selection activeCell="G5" sqref="G5"/>
    </sheetView>
  </sheetViews>
  <sheetFormatPr defaultRowHeight="12.75"/>
  <cols>
    <col min="1" max="1" width="4.5703125" customWidth="1"/>
    <col min="2" max="2" width="40" customWidth="1"/>
    <col min="3" max="3" width="5.28515625" customWidth="1"/>
    <col min="4" max="4" width="21.28515625" customWidth="1"/>
    <col min="5" max="5" width="33.7109375" customWidth="1"/>
  </cols>
  <sheetData>
    <row r="1" spans="1:8" ht="20.25" customHeight="1" thickBot="1">
      <c r="A1" s="114" t="s">
        <v>11</v>
      </c>
      <c r="B1" s="114"/>
      <c r="C1" s="114"/>
      <c r="D1" s="114"/>
      <c r="E1" s="114"/>
      <c r="F1" s="55"/>
      <c r="G1" s="55"/>
      <c r="H1" s="55"/>
    </row>
    <row r="2" spans="1:8" ht="53.25" customHeight="1" thickBot="1">
      <c r="A2" s="115" t="s">
        <v>10</v>
      </c>
      <c r="B2" s="116"/>
      <c r="C2" s="117" t="str">
        <f>[1]реквизиты!$A$2</f>
        <v>Первенство Уральского федерального округа по самбо среди юношей и девушек (13-14 лет) 2005-2006 гг.р.</v>
      </c>
      <c r="D2" s="118"/>
      <c r="E2" s="119"/>
    </row>
    <row r="3" spans="1:8" ht="19.5" customHeight="1">
      <c r="A3" s="113" t="str">
        <f>[1]регистрация!$A$3</f>
        <v>3-6 мая 2019г.                                            ХМАО-Югра, г.Радужный</v>
      </c>
      <c r="B3" s="113"/>
      <c r="C3" s="113"/>
      <c r="D3" s="113"/>
      <c r="E3" s="113"/>
    </row>
    <row r="4" spans="1:8" ht="24.95" customHeight="1">
      <c r="A4" s="82" t="s">
        <v>6</v>
      </c>
      <c r="B4" s="82" t="s">
        <v>7</v>
      </c>
      <c r="C4" s="83" t="s">
        <v>18</v>
      </c>
      <c r="D4" s="82" t="s">
        <v>8</v>
      </c>
      <c r="E4" s="82" t="s">
        <v>9</v>
      </c>
    </row>
    <row r="5" spans="1:8" ht="24.95" customHeight="1">
      <c r="A5" s="90">
        <v>1</v>
      </c>
      <c r="B5" s="84" t="s">
        <v>39</v>
      </c>
      <c r="C5" s="85" t="s">
        <v>13</v>
      </c>
      <c r="D5" s="86" t="s">
        <v>17</v>
      </c>
      <c r="E5" s="87" t="s">
        <v>30</v>
      </c>
      <c r="F5" s="22"/>
    </row>
    <row r="6" spans="1:8" ht="24.95" customHeight="1">
      <c r="A6" s="90">
        <v>2</v>
      </c>
      <c r="B6" s="84" t="s">
        <v>20</v>
      </c>
      <c r="C6" s="88" t="s">
        <v>13</v>
      </c>
      <c r="D6" s="86" t="s">
        <v>15</v>
      </c>
      <c r="E6" s="87" t="s">
        <v>38</v>
      </c>
    </row>
    <row r="7" spans="1:8" ht="24.95" customHeight="1">
      <c r="A7" s="90">
        <v>3</v>
      </c>
      <c r="B7" s="84" t="s">
        <v>50</v>
      </c>
      <c r="C7" s="88" t="s">
        <v>13</v>
      </c>
      <c r="D7" s="107" t="s">
        <v>69</v>
      </c>
      <c r="E7" s="87" t="s">
        <v>53</v>
      </c>
    </row>
    <row r="8" spans="1:8" ht="24.95" customHeight="1">
      <c r="A8" s="90">
        <v>4</v>
      </c>
      <c r="B8" s="91" t="s">
        <v>43</v>
      </c>
      <c r="C8" s="92" t="s">
        <v>27</v>
      </c>
      <c r="D8" s="93" t="s">
        <v>19</v>
      </c>
      <c r="E8" s="87" t="s">
        <v>44</v>
      </c>
    </row>
    <row r="9" spans="1:8" ht="24.95" customHeight="1">
      <c r="A9" s="90">
        <v>5</v>
      </c>
      <c r="B9" s="91" t="s">
        <v>22</v>
      </c>
      <c r="C9" s="94" t="s">
        <v>13</v>
      </c>
      <c r="D9" s="93" t="s">
        <v>14</v>
      </c>
      <c r="E9" s="93" t="s">
        <v>32</v>
      </c>
    </row>
    <row r="10" spans="1:8" ht="24.95" customHeight="1">
      <c r="A10" s="90">
        <v>6</v>
      </c>
      <c r="B10" s="95" t="s">
        <v>29</v>
      </c>
      <c r="C10" s="92" t="s">
        <v>65</v>
      </c>
      <c r="D10" s="93" t="s">
        <v>14</v>
      </c>
      <c r="E10" s="93" t="s">
        <v>66</v>
      </c>
    </row>
    <row r="11" spans="1:8" ht="24.95" customHeight="1">
      <c r="A11" s="90">
        <v>7</v>
      </c>
      <c r="B11" s="96" t="s">
        <v>71</v>
      </c>
      <c r="C11" s="94" t="s">
        <v>13</v>
      </c>
      <c r="D11" s="93" t="s">
        <v>14</v>
      </c>
      <c r="E11" s="93" t="s">
        <v>53</v>
      </c>
    </row>
    <row r="12" spans="1:8" ht="24.95" customHeight="1">
      <c r="A12" s="90">
        <v>8</v>
      </c>
      <c r="B12" s="96" t="s">
        <v>40</v>
      </c>
      <c r="C12" s="92" t="s">
        <v>13</v>
      </c>
      <c r="D12" s="93" t="s">
        <v>12</v>
      </c>
      <c r="E12" s="93" t="s">
        <v>33</v>
      </c>
    </row>
    <row r="13" spans="1:8" ht="24.95" customHeight="1">
      <c r="A13" s="90">
        <v>9</v>
      </c>
      <c r="B13" s="98" t="s">
        <v>52</v>
      </c>
      <c r="C13" s="99" t="s">
        <v>13</v>
      </c>
      <c r="D13" s="100" t="s">
        <v>12</v>
      </c>
      <c r="E13" s="100" t="s">
        <v>53</v>
      </c>
    </row>
    <row r="14" spans="1:8" ht="24.95" customHeight="1">
      <c r="A14" s="90">
        <v>10</v>
      </c>
      <c r="B14" s="108" t="s">
        <v>68</v>
      </c>
      <c r="C14" s="99" t="s">
        <v>13</v>
      </c>
      <c r="D14" s="100" t="s">
        <v>12</v>
      </c>
      <c r="E14" s="100" t="s">
        <v>67</v>
      </c>
    </row>
    <row r="15" spans="1:8" ht="24.95" customHeight="1">
      <c r="A15" s="90">
        <v>11</v>
      </c>
      <c r="B15" s="95" t="s">
        <v>78</v>
      </c>
      <c r="C15" s="97" t="s">
        <v>13</v>
      </c>
      <c r="D15" s="93" t="s">
        <v>12</v>
      </c>
      <c r="E15" s="87" t="s">
        <v>53</v>
      </c>
    </row>
    <row r="16" spans="1:8" ht="24.95" customHeight="1">
      <c r="A16" s="90">
        <v>12</v>
      </c>
      <c r="B16" s="98" t="s">
        <v>82</v>
      </c>
      <c r="C16" s="99" t="s">
        <v>13</v>
      </c>
      <c r="D16" s="93" t="s">
        <v>12</v>
      </c>
      <c r="E16" s="87" t="s">
        <v>53</v>
      </c>
    </row>
    <row r="17" spans="1:6" ht="24.95" customHeight="1">
      <c r="A17" s="90">
        <v>13</v>
      </c>
      <c r="B17" s="98" t="s">
        <v>85</v>
      </c>
      <c r="C17" s="99" t="s">
        <v>23</v>
      </c>
      <c r="D17" s="93" t="s">
        <v>12</v>
      </c>
      <c r="E17" s="87" t="s">
        <v>53</v>
      </c>
    </row>
    <row r="18" spans="1:6" ht="24.95" customHeight="1">
      <c r="A18" s="90">
        <v>14</v>
      </c>
      <c r="B18" s="95" t="s">
        <v>25</v>
      </c>
      <c r="C18" s="97" t="s">
        <v>23</v>
      </c>
      <c r="D18" s="93" t="s">
        <v>12</v>
      </c>
      <c r="E18" s="93" t="s">
        <v>34</v>
      </c>
    </row>
    <row r="19" spans="1:6" ht="24.95" customHeight="1">
      <c r="A19" s="90">
        <v>15</v>
      </c>
      <c r="B19" s="95" t="s">
        <v>26</v>
      </c>
      <c r="C19" s="97" t="s">
        <v>23</v>
      </c>
      <c r="D19" s="93" t="s">
        <v>12</v>
      </c>
      <c r="E19" s="93" t="s">
        <v>30</v>
      </c>
    </row>
    <row r="20" spans="1:6" ht="24.95" customHeight="1">
      <c r="A20" s="90">
        <v>16</v>
      </c>
      <c r="B20" s="95" t="s">
        <v>62</v>
      </c>
      <c r="C20" s="94" t="s">
        <v>28</v>
      </c>
      <c r="D20" s="93" t="s">
        <v>12</v>
      </c>
      <c r="E20" s="93" t="s">
        <v>53</v>
      </c>
      <c r="F20" s="78"/>
    </row>
    <row r="21" spans="1:6" ht="24.95" customHeight="1">
      <c r="A21" s="90">
        <v>17</v>
      </c>
      <c r="B21" s="96" t="s">
        <v>61</v>
      </c>
      <c r="C21" s="92" t="s">
        <v>23</v>
      </c>
      <c r="D21" s="93" t="s">
        <v>12</v>
      </c>
      <c r="E21" s="93" t="s">
        <v>51</v>
      </c>
    </row>
    <row r="22" spans="1:6" ht="24.95" customHeight="1">
      <c r="A22" s="90">
        <v>18</v>
      </c>
      <c r="B22" s="91" t="s">
        <v>47</v>
      </c>
      <c r="C22" s="92" t="s">
        <v>23</v>
      </c>
      <c r="D22" s="93" t="s">
        <v>12</v>
      </c>
      <c r="E22" s="93" t="s">
        <v>31</v>
      </c>
    </row>
    <row r="23" spans="1:6" ht="24.95" customHeight="1">
      <c r="A23" s="90">
        <v>19</v>
      </c>
      <c r="B23" s="91" t="s">
        <v>88</v>
      </c>
      <c r="C23" s="92" t="s">
        <v>23</v>
      </c>
      <c r="D23" s="93" t="s">
        <v>12</v>
      </c>
      <c r="E23" s="93" t="s">
        <v>53</v>
      </c>
    </row>
    <row r="24" spans="1:6" ht="24.95" customHeight="1">
      <c r="A24" s="90">
        <v>20</v>
      </c>
      <c r="B24" s="91" t="s">
        <v>58</v>
      </c>
      <c r="C24" s="94" t="s">
        <v>23</v>
      </c>
      <c r="D24" s="93" t="s">
        <v>12</v>
      </c>
      <c r="E24" s="93" t="s">
        <v>53</v>
      </c>
    </row>
    <row r="25" spans="1:6" ht="24.95" customHeight="1">
      <c r="A25" s="90">
        <v>21</v>
      </c>
      <c r="B25" s="95" t="s">
        <v>48</v>
      </c>
      <c r="C25" s="97" t="s">
        <v>23</v>
      </c>
      <c r="D25" s="93" t="s">
        <v>12</v>
      </c>
      <c r="E25" s="93" t="s">
        <v>49</v>
      </c>
    </row>
    <row r="26" spans="1:6" ht="24.95" customHeight="1">
      <c r="A26" s="90">
        <v>22</v>
      </c>
      <c r="B26" s="98" t="s">
        <v>55</v>
      </c>
      <c r="C26" s="99" t="s">
        <v>23</v>
      </c>
      <c r="D26" s="100" t="s">
        <v>12</v>
      </c>
      <c r="E26" s="100" t="s">
        <v>53</v>
      </c>
    </row>
    <row r="27" spans="1:6" ht="24.95" customHeight="1">
      <c r="A27" s="90">
        <v>23</v>
      </c>
      <c r="B27" s="98" t="s">
        <v>64</v>
      </c>
      <c r="C27" s="102" t="s">
        <v>28</v>
      </c>
      <c r="D27" s="103" t="s">
        <v>12</v>
      </c>
      <c r="E27" s="100" t="s">
        <v>72</v>
      </c>
    </row>
    <row r="28" spans="1:6" ht="24.95" customHeight="1">
      <c r="A28" s="90">
        <v>24</v>
      </c>
      <c r="B28" s="101" t="s">
        <v>54</v>
      </c>
      <c r="C28" s="102" t="s">
        <v>28</v>
      </c>
      <c r="D28" s="100" t="s">
        <v>12</v>
      </c>
      <c r="E28" s="100" t="s">
        <v>24</v>
      </c>
    </row>
    <row r="29" spans="1:6" ht="24.95" customHeight="1">
      <c r="A29" s="90">
        <v>25</v>
      </c>
      <c r="B29" s="101" t="s">
        <v>56</v>
      </c>
      <c r="C29" s="109" t="s">
        <v>23</v>
      </c>
      <c r="D29" s="100" t="s">
        <v>12</v>
      </c>
      <c r="E29" s="100" t="s">
        <v>53</v>
      </c>
    </row>
    <row r="30" spans="1:6" ht="24.95" customHeight="1">
      <c r="A30" s="90">
        <v>26</v>
      </c>
      <c r="B30" s="101" t="s">
        <v>57</v>
      </c>
      <c r="C30" s="85" t="s">
        <v>28</v>
      </c>
      <c r="D30" s="100" t="s">
        <v>12</v>
      </c>
      <c r="E30" s="100" t="s">
        <v>53</v>
      </c>
    </row>
    <row r="31" spans="1:6" ht="27" customHeight="1">
      <c r="A31" s="90">
        <v>27</v>
      </c>
      <c r="B31" s="110" t="s">
        <v>59</v>
      </c>
      <c r="C31" s="85" t="s">
        <v>28</v>
      </c>
      <c r="D31" s="100" t="s">
        <v>12</v>
      </c>
      <c r="E31" s="87" t="s">
        <v>67</v>
      </c>
    </row>
    <row r="32" spans="1:6" ht="24.95" customHeight="1">
      <c r="A32" s="90">
        <v>28</v>
      </c>
      <c r="B32" s="110" t="s">
        <v>63</v>
      </c>
      <c r="C32" s="85" t="s">
        <v>23</v>
      </c>
      <c r="D32" s="100" t="s">
        <v>12</v>
      </c>
      <c r="E32" s="87" t="s">
        <v>53</v>
      </c>
    </row>
    <row r="33" spans="1:8" ht="24.95" customHeight="1">
      <c r="A33" s="90">
        <v>29</v>
      </c>
      <c r="B33" s="111" t="s">
        <v>60</v>
      </c>
      <c r="C33" s="85" t="s">
        <v>23</v>
      </c>
      <c r="D33" s="100" t="s">
        <v>12</v>
      </c>
      <c r="E33" s="87" t="s">
        <v>67</v>
      </c>
    </row>
    <row r="34" spans="1:8" ht="24.95" customHeight="1">
      <c r="A34" s="90">
        <v>30</v>
      </c>
      <c r="B34" s="96" t="s">
        <v>70</v>
      </c>
      <c r="C34" s="94" t="s">
        <v>23</v>
      </c>
      <c r="D34" s="112" t="s">
        <v>12</v>
      </c>
      <c r="E34" s="87" t="s">
        <v>53</v>
      </c>
    </row>
    <row r="35" spans="1:8" ht="24.95" customHeight="1">
      <c r="A35" s="90">
        <v>31</v>
      </c>
      <c r="B35" s="91" t="s">
        <v>45</v>
      </c>
      <c r="C35" s="92" t="s">
        <v>23</v>
      </c>
      <c r="D35" s="93" t="s">
        <v>12</v>
      </c>
      <c r="E35" s="93" t="s">
        <v>32</v>
      </c>
    </row>
    <row r="36" spans="1:8" ht="24.95" customHeight="1">
      <c r="A36" s="90">
        <v>32</v>
      </c>
      <c r="B36" s="96" t="s">
        <v>46</v>
      </c>
      <c r="C36" s="94" t="s">
        <v>23</v>
      </c>
      <c r="D36" s="93" t="s">
        <v>12</v>
      </c>
      <c r="E36" s="93" t="s">
        <v>30</v>
      </c>
    </row>
    <row r="37" spans="1:8" ht="24.95" customHeight="1">
      <c r="A37" s="90">
        <v>33</v>
      </c>
      <c r="B37" s="95" t="s">
        <v>41</v>
      </c>
      <c r="C37" s="97" t="s">
        <v>23</v>
      </c>
      <c r="D37" s="93" t="s">
        <v>12</v>
      </c>
      <c r="E37" s="93" t="s">
        <v>42</v>
      </c>
    </row>
    <row r="38" spans="1:8" ht="24.95" customHeight="1">
      <c r="A38" s="90">
        <v>34</v>
      </c>
      <c r="B38" s="95" t="s">
        <v>73</v>
      </c>
      <c r="C38" s="97" t="s">
        <v>23</v>
      </c>
      <c r="D38" s="93" t="s">
        <v>12</v>
      </c>
      <c r="E38" s="87" t="s">
        <v>53</v>
      </c>
    </row>
    <row r="39" spans="1:8" ht="24.95" customHeight="1">
      <c r="A39" s="90">
        <v>35</v>
      </c>
      <c r="B39" s="95" t="s">
        <v>77</v>
      </c>
      <c r="C39" s="97" t="s">
        <v>23</v>
      </c>
      <c r="D39" s="93" t="s">
        <v>12</v>
      </c>
      <c r="E39" s="87" t="s">
        <v>75</v>
      </c>
    </row>
    <row r="40" spans="1:8" ht="24.95" customHeight="1">
      <c r="A40" s="90">
        <v>36</v>
      </c>
      <c r="B40" s="98" t="s">
        <v>79</v>
      </c>
      <c r="C40" s="99" t="s">
        <v>23</v>
      </c>
      <c r="D40" s="93" t="s">
        <v>12</v>
      </c>
      <c r="E40" s="87" t="s">
        <v>53</v>
      </c>
    </row>
    <row r="41" spans="1:8" ht="24.95" customHeight="1">
      <c r="A41" s="90">
        <v>37</v>
      </c>
      <c r="B41" s="98" t="s">
        <v>83</v>
      </c>
      <c r="C41" s="99" t="s">
        <v>23</v>
      </c>
      <c r="D41" s="93" t="s">
        <v>12</v>
      </c>
      <c r="E41" s="87" t="s">
        <v>53</v>
      </c>
    </row>
    <row r="42" spans="1:8" ht="24.95" customHeight="1">
      <c r="A42" s="90">
        <v>38</v>
      </c>
      <c r="B42" s="98" t="s">
        <v>84</v>
      </c>
      <c r="C42" s="99" t="s">
        <v>23</v>
      </c>
      <c r="D42" s="93" t="s">
        <v>12</v>
      </c>
      <c r="E42" s="87" t="s">
        <v>53</v>
      </c>
    </row>
    <row r="43" spans="1:8" ht="24.95" customHeight="1">
      <c r="A43" s="90">
        <v>39</v>
      </c>
      <c r="B43" s="95" t="s">
        <v>74</v>
      </c>
      <c r="C43" s="97" t="s">
        <v>27</v>
      </c>
      <c r="D43" s="93" t="s">
        <v>12</v>
      </c>
      <c r="E43" s="87" t="s">
        <v>75</v>
      </c>
    </row>
    <row r="44" spans="1:8" ht="24.95" customHeight="1">
      <c r="A44" s="90">
        <v>40</v>
      </c>
      <c r="B44" s="95" t="s">
        <v>87</v>
      </c>
      <c r="C44" s="97" t="s">
        <v>27</v>
      </c>
      <c r="D44" s="93" t="s">
        <v>12</v>
      </c>
      <c r="E44" s="87" t="s">
        <v>76</v>
      </c>
    </row>
    <row r="45" spans="1:8" ht="24.95" customHeight="1">
      <c r="A45" s="90">
        <v>41</v>
      </c>
      <c r="B45" s="98" t="s">
        <v>86</v>
      </c>
      <c r="C45" s="99" t="s">
        <v>27</v>
      </c>
      <c r="D45" s="93" t="s">
        <v>12</v>
      </c>
      <c r="E45" s="87" t="s">
        <v>53</v>
      </c>
    </row>
    <row r="46" spans="1:8" ht="24.95" customHeight="1">
      <c r="A46" s="90">
        <v>42</v>
      </c>
      <c r="B46" s="98" t="s">
        <v>80</v>
      </c>
      <c r="C46" s="99" t="s">
        <v>81</v>
      </c>
      <c r="D46" s="93" t="s">
        <v>12</v>
      </c>
      <c r="E46" s="87" t="s">
        <v>53</v>
      </c>
    </row>
    <row r="47" spans="1:8" ht="24.95" hidden="1" customHeight="1">
      <c r="A47" s="90">
        <v>33</v>
      </c>
      <c r="B47" s="98" t="s">
        <v>80</v>
      </c>
      <c r="C47" s="99" t="s">
        <v>81</v>
      </c>
      <c r="D47" s="93" t="s">
        <v>12</v>
      </c>
      <c r="E47" s="87" t="s">
        <v>53</v>
      </c>
    </row>
    <row r="48" spans="1:8" ht="51" customHeight="1">
      <c r="B48" s="81" t="s">
        <v>21</v>
      </c>
      <c r="C48" s="40"/>
      <c r="D48" s="120"/>
      <c r="E48" s="122" t="str">
        <f>[1]реквизиты!$G$6</f>
        <v>М.Г.Стенников</v>
      </c>
      <c r="F48" s="122"/>
      <c r="G48" s="122"/>
      <c r="H48" s="122"/>
    </row>
    <row r="49" spans="1:5" ht="15" customHeight="1">
      <c r="B49" s="51"/>
      <c r="C49" s="52"/>
      <c r="D49" s="121"/>
      <c r="E49" s="80" t="str">
        <f>[1]реквизиты!$G$7</f>
        <v>/г.Курган/</v>
      </c>
    </row>
    <row r="50" spans="1:5" ht="15">
      <c r="A50" s="51"/>
      <c r="B50" s="52"/>
      <c r="C50" s="53"/>
      <c r="D50" s="54"/>
      <c r="E50" s="41"/>
    </row>
    <row r="51" spans="1:5" ht="15">
      <c r="A51" s="51"/>
      <c r="B51" s="52"/>
      <c r="C51" s="53"/>
      <c r="D51" s="54"/>
      <c r="E51" s="41"/>
    </row>
    <row r="52" spans="1:5" ht="15">
      <c r="A52" s="51"/>
      <c r="B52" s="52"/>
      <c r="C52" s="53"/>
      <c r="D52" s="54"/>
      <c r="E52" s="22"/>
    </row>
    <row r="53" spans="1:5">
      <c r="C53" s="42"/>
    </row>
    <row r="54" spans="1:5">
      <c r="C54" s="42"/>
    </row>
    <row r="55" spans="1:5">
      <c r="C55" s="42"/>
    </row>
    <row r="57" spans="1:5">
      <c r="C57" s="42"/>
    </row>
    <row r="58" spans="1:5">
      <c r="C58" s="42"/>
    </row>
    <row r="59" spans="1:5">
      <c r="C59" s="42"/>
    </row>
    <row r="60" spans="1:5">
      <c r="C60" s="42"/>
    </row>
    <row r="61" spans="1:5">
      <c r="C61" s="42"/>
    </row>
    <row r="62" spans="1:5">
      <c r="C62" s="42"/>
    </row>
    <row r="63" spans="1:5">
      <c r="C63" s="42"/>
    </row>
    <row r="64" spans="1:5">
      <c r="C64" s="42"/>
    </row>
    <row r="65" spans="3:3">
      <c r="C65" s="42"/>
    </row>
    <row r="66" spans="3:3">
      <c r="C66" s="42"/>
    </row>
    <row r="67" spans="3:3">
      <c r="C67" s="42"/>
    </row>
    <row r="68" spans="3:3">
      <c r="C68" s="42"/>
    </row>
    <row r="69" spans="3:3">
      <c r="C69" s="42"/>
    </row>
    <row r="70" spans="3:3">
      <c r="C70" s="42"/>
    </row>
    <row r="71" spans="3:3">
      <c r="C71" s="42"/>
    </row>
    <row r="72" spans="3:3">
      <c r="C72" s="42"/>
    </row>
    <row r="73" spans="3:3">
      <c r="C73" s="42"/>
    </row>
    <row r="74" spans="3:3">
      <c r="C74" s="42"/>
    </row>
    <row r="75" spans="3:3">
      <c r="C75" s="42"/>
    </row>
    <row r="76" spans="3:3">
      <c r="C76" s="42"/>
    </row>
    <row r="77" spans="3:3">
      <c r="C77" s="42"/>
    </row>
    <row r="78" spans="3:3">
      <c r="C78" s="42"/>
    </row>
  </sheetData>
  <sortState ref="A18:E46">
    <sortCondition ref="C18:C46"/>
  </sortState>
  <mergeCells count="6">
    <mergeCell ref="A3:E3"/>
    <mergeCell ref="A1:E1"/>
    <mergeCell ref="A2:B2"/>
    <mergeCell ref="C2:E2"/>
    <mergeCell ref="D48:D49"/>
    <mergeCell ref="E48:H48"/>
  </mergeCells>
  <phoneticPr fontId="0" type="noConversion"/>
  <printOptions horizontalCentered="1"/>
  <pageMargins left="0.19685039370078741" right="0.19685039370078741" top="0" bottom="0" header="0.51181102362204722" footer="0.51181102362204722"/>
  <pageSetup paperSize="9" scale="6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сортА">
                <anchor moveWithCells="1">
                  <from>
                    <xdr:col>0</xdr:col>
                    <xdr:colOff>114300</xdr:colOff>
                    <xdr:row>2</xdr:row>
                    <xdr:rowOff>0</xdr:rowOff>
                  </from>
                  <to>
                    <xdr:col>1</xdr:col>
                    <xdr:colOff>38100</xdr:colOff>
                    <xdr:row>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R138"/>
  <sheetViews>
    <sheetView workbookViewId="0">
      <selection sqref="A1:F11"/>
    </sheetView>
  </sheetViews>
  <sheetFormatPr defaultRowHeight="12.75"/>
  <cols>
    <col min="1" max="1" width="7" customWidth="1"/>
    <col min="2" max="2" width="2.5703125" customWidth="1"/>
    <col min="3" max="3" width="39" customWidth="1"/>
    <col min="4" max="4" width="8" customWidth="1"/>
    <col min="5" max="5" width="15.42578125" customWidth="1"/>
    <col min="6" max="6" width="25.140625" customWidth="1"/>
    <col min="7" max="17" width="3.85546875" customWidth="1"/>
    <col min="18" max="18" width="3.85546875" hidden="1" customWidth="1"/>
    <col min="19" max="23" width="3.85546875" customWidth="1"/>
  </cols>
  <sheetData>
    <row r="1" spans="1:18" ht="42" customHeight="1">
      <c r="A1" s="123" t="s">
        <v>0</v>
      </c>
      <c r="B1" s="123"/>
      <c r="C1" s="123"/>
      <c r="D1" s="123"/>
      <c r="E1" s="123"/>
      <c r="F1" s="123"/>
    </row>
    <row r="2" spans="1:18" ht="16.5" customHeight="1" thickBot="1"/>
    <row r="3" spans="1:18" ht="27.75" customHeight="1" thickBot="1">
      <c r="A3" s="61" t="s">
        <v>3</v>
      </c>
      <c r="B3" s="47">
        <v>8</v>
      </c>
      <c r="C3" s="72" t="str">
        <f>VLOOKUP(B3,СПИСОК!A3:E122,2,FALSE)</f>
        <v>Пивоваров Андрей Леонидович</v>
      </c>
      <c r="D3" s="45" t="str">
        <f>VLOOKUP(B3,СПИСОК!A1:E106,3,FALSE)</f>
        <v>ВК</v>
      </c>
      <c r="E3" s="45" t="str">
        <f>VLOOKUP(B3,СПИСОК!A2:E122,4,FALSE)</f>
        <v>судья</v>
      </c>
      <c r="F3" s="46" t="str">
        <f>VLOOKUP(B3,СПИСОК!A2:E124,5,FALSE)</f>
        <v>Свердловская, В.Пышма</v>
      </c>
      <c r="H3" s="42"/>
      <c r="J3" s="58"/>
      <c r="K3" s="58"/>
    </row>
    <row r="4" spans="1:18">
      <c r="B4" s="47"/>
      <c r="H4" s="42"/>
    </row>
    <row r="5" spans="1:18" ht="20.100000000000001" hidden="1" customHeight="1">
      <c r="A5" s="43">
        <v>1</v>
      </c>
      <c r="B5" s="48">
        <v>0</v>
      </c>
      <c r="C5" s="62" t="s">
        <v>35</v>
      </c>
      <c r="D5" s="63" t="e">
        <f>VLOOKUP(B5,СПИСОК!A1:E224,3,FALSE)</f>
        <v>#N/A</v>
      </c>
      <c r="E5" s="63" t="s">
        <v>36</v>
      </c>
      <c r="F5" s="64" t="s">
        <v>37</v>
      </c>
      <c r="G5" s="65"/>
      <c r="H5" s="66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20.100000000000001" customHeight="1">
      <c r="A6" s="43">
        <v>2</v>
      </c>
      <c r="B6" s="48">
        <v>29</v>
      </c>
      <c r="C6" s="62" t="str">
        <f>VLOOKUP(B6,СПИСОК!A2:E119,2,FALSE)</f>
        <v>Моисеев Игорь Васильевич</v>
      </c>
      <c r="D6" s="63" t="str">
        <f>VLOOKUP(B6,СПИСОК!A2:E225,3,FALSE)</f>
        <v>1к</v>
      </c>
      <c r="E6" s="63" t="str">
        <f>VLOOKUP(B6,СПИСОК!A1:E224,4,FALSE)</f>
        <v>судья</v>
      </c>
      <c r="F6" s="64" t="str">
        <f>VLOOKUP(B6,СПИСОК!A1:E224,5,FALSE)</f>
        <v>ХМАО, Нижневартовск</v>
      </c>
      <c r="G6" s="65"/>
      <c r="H6" s="66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20.100000000000001" customHeight="1">
      <c r="A7" s="43">
        <v>3</v>
      </c>
      <c r="B7" s="48">
        <v>30</v>
      </c>
      <c r="C7" s="62" t="str">
        <f>VLOOKUP(B7,СПИСОК!A2:E316,2,FALSE)</f>
        <v>Коломенцев Вячеслав Валерьевич</v>
      </c>
      <c r="D7" s="63" t="str">
        <f>VLOOKUP(B7,СПИСОК!A1:E224,3,FALSE)</f>
        <v>1к</v>
      </c>
      <c r="E7" s="63" t="str">
        <f>VLOOKUP(B7,СПИСОК!A1:E224,4,FALSE)</f>
        <v>судья</v>
      </c>
      <c r="F7" s="64" t="str">
        <f>VLOOKUP(B7,СПИСОК!A1:E224,5,FALSE)</f>
        <v>ХМАО, Радужный</v>
      </c>
      <c r="G7" s="65"/>
      <c r="H7" s="66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1:18" ht="20.100000000000001" hidden="1" customHeight="1">
      <c r="A8" s="43">
        <v>4</v>
      </c>
      <c r="B8" s="48">
        <v>12</v>
      </c>
      <c r="C8" s="89" t="s">
        <v>26</v>
      </c>
      <c r="D8" s="88" t="s">
        <v>23</v>
      </c>
      <c r="E8" s="87" t="s">
        <v>12</v>
      </c>
      <c r="F8" s="87" t="s">
        <v>30</v>
      </c>
      <c r="G8" s="65"/>
      <c r="H8" s="66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1:18" ht="20.100000000000001" customHeight="1">
      <c r="A9" s="43">
        <v>5</v>
      </c>
      <c r="B9" s="48">
        <v>12</v>
      </c>
      <c r="C9" s="62" t="str">
        <f>СПИСОК!B17</f>
        <v>Исаев Магомед Эскендерович</v>
      </c>
      <c r="D9" s="63" t="str">
        <f>VLOOKUP(B9,СПИСОК!A1:E224,3,FALSE)</f>
        <v>ВК</v>
      </c>
      <c r="E9" s="63" t="str">
        <f>VLOOKUP(B9,СПИСОК!A1:E224,4,FALSE)</f>
        <v>судья</v>
      </c>
      <c r="F9" s="64" t="str">
        <f>СПИСОК!E17</f>
        <v>ХМАО, Радужный</v>
      </c>
      <c r="G9" s="65"/>
      <c r="H9" s="66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1:18" ht="20.100000000000001" customHeight="1">
      <c r="A10" s="43">
        <v>6</v>
      </c>
      <c r="B10" s="48">
        <v>11</v>
      </c>
      <c r="C10" s="104" t="str">
        <f>VLOOKUP(B10,СПИСОК!A1:E49,2,FALSE)</f>
        <v>Дыбенко Константин Викторович</v>
      </c>
      <c r="D10" s="105" t="str">
        <f>VLOOKUP(B10,СПИСОК!A1:E224,3,FALSE)</f>
        <v>ВК</v>
      </c>
      <c r="E10" s="105" t="str">
        <f>VLOOKUP(B10,СПИСОК!A1:E224,4,FALSE)</f>
        <v>судья</v>
      </c>
      <c r="F10" s="106" t="str">
        <f>VLOOKUP(B10,СПИСОК!A2:E224,5,FALSE)</f>
        <v>ХМАО, Радужный</v>
      </c>
      <c r="G10" s="65"/>
      <c r="H10" s="66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18" ht="20.100000000000001" customHeight="1">
      <c r="A11" s="43">
        <v>7</v>
      </c>
      <c r="B11" s="77">
        <v>26</v>
      </c>
      <c r="C11" s="104" t="str">
        <f>VLOOKUP(B11,СПИСОК!A2:E50,2,FALSE)</f>
        <v>Сонгуров Ада Мусаханович</v>
      </c>
      <c r="D11" s="105" t="str">
        <f>VLOOKUP(B11,СПИСОК!A2:E225,3,FALSE)</f>
        <v>1К</v>
      </c>
      <c r="E11" s="105" t="str">
        <f>VLOOKUP(B11,СПИСОК!A2:E225,4,FALSE)</f>
        <v>судья</v>
      </c>
      <c r="F11" s="106" t="str">
        <f>VLOOKUP(B11,СПИСОК!A3:E225,5,FALSE)</f>
        <v>ХМАО, Радужный</v>
      </c>
      <c r="G11" s="65"/>
      <c r="H11" s="66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18" ht="20.100000000000001" customHeight="1">
      <c r="A12" s="43">
        <v>8</v>
      </c>
      <c r="B12" s="48">
        <v>20</v>
      </c>
      <c r="C12" s="104" t="str">
        <f>VLOOKUP(B12,СПИСОК!A3:E51,2,FALSE)</f>
        <v>Олексей Владислав Викторович</v>
      </c>
      <c r="D12" s="105" t="str">
        <f>VLOOKUP(B12,СПИСОК!A3:E226,3,FALSE)</f>
        <v>1к</v>
      </c>
      <c r="E12" s="105" t="str">
        <f>VLOOKUP(B12,СПИСОК!A3:E226,4,FALSE)</f>
        <v>судья</v>
      </c>
      <c r="F12" s="106" t="str">
        <f>VLOOKUP(B12,СПИСОК!A4:E226,5,FALSE)</f>
        <v>ХМАО, Радужный</v>
      </c>
      <c r="G12" s="65"/>
      <c r="H12" s="66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18" ht="20.100000000000001" customHeight="1">
      <c r="A13" s="43">
        <v>9</v>
      </c>
      <c r="B13" s="48">
        <v>25</v>
      </c>
      <c r="C13" s="104" t="str">
        <f>VLOOKUP(B13,СПИСОК!A4:E52,2,FALSE)</f>
        <v>Сонгуров Батыр Арсланолиевич</v>
      </c>
      <c r="D13" s="105" t="str">
        <f>VLOOKUP(B13,СПИСОК!A4:E227,3,FALSE)</f>
        <v>1к</v>
      </c>
      <c r="E13" s="105" t="str">
        <f>VLOOKUP(B13,СПИСОК!A4:E227,4,FALSE)</f>
        <v>судья</v>
      </c>
      <c r="F13" s="106" t="str">
        <f>VLOOKUP(B13,СПИСОК!A5:E227,5,FALSE)</f>
        <v>ХМАО, Радужный</v>
      </c>
      <c r="G13" s="65"/>
      <c r="H13" s="66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18" ht="20.100000000000001" customHeight="1">
      <c r="A14" s="43">
        <v>10</v>
      </c>
      <c r="B14" s="48">
        <v>30</v>
      </c>
      <c r="C14" s="74" t="str">
        <f>VLOOKUP(B14,СПИСОК!A5:E53,2,FALSE)</f>
        <v>Коломенцев Вячеслав Валерьевич</v>
      </c>
      <c r="D14" s="75" t="str">
        <f>VLOOKUP(B14,СПИСОК!A5:E228,3,FALSE)</f>
        <v>1к</v>
      </c>
      <c r="E14" s="75" t="str">
        <f>VLOOKUP(B14,СПИСОК!A5:E228,4,FALSE)</f>
        <v>судья</v>
      </c>
      <c r="F14" s="76" t="str">
        <f>VLOOKUP(B14,СПИСОК!A6:E228,5,FALSE)</f>
        <v>ХМАО, Радужный</v>
      </c>
      <c r="G14" s="65"/>
      <c r="H14" s="66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18" ht="20.100000000000001" customHeight="1">
      <c r="A15" s="43">
        <v>11</v>
      </c>
      <c r="B15" s="48"/>
      <c r="C15" s="74" t="e">
        <f>VLOOKUP(B15,СПИСОК!A6:E54,2,FALSE)</f>
        <v>#N/A</v>
      </c>
      <c r="D15" s="75" t="e">
        <f>VLOOKUP(B15,СПИСОК!A6:E229,3,FALSE)</f>
        <v>#N/A</v>
      </c>
      <c r="E15" s="75" t="e">
        <f>VLOOKUP(B15,СПИСОК!A6:E229,4,FALSE)</f>
        <v>#N/A</v>
      </c>
      <c r="F15" s="76" t="e">
        <f>VLOOKUP(B15,СПИСОК!A8:E229,5,FALSE)</f>
        <v>#N/A</v>
      </c>
      <c r="G15" s="65"/>
      <c r="H15" s="66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 ht="20.100000000000001" customHeight="1">
      <c r="A16" s="43">
        <v>12</v>
      </c>
      <c r="B16" s="48">
        <v>30</v>
      </c>
      <c r="C16" s="74" t="str">
        <f>VLOOKUP(B16,СПИСОК!A8:E55,2,FALSE)</f>
        <v>Коломенцев Вячеслав Валерьевич</v>
      </c>
      <c r="D16" s="75" t="str">
        <f>VLOOKUP(B16,СПИСОК!A8:E230,3,FALSE)</f>
        <v>1к</v>
      </c>
      <c r="E16" s="75" t="str">
        <f>VLOOKUP(B16,СПИСОК!A8:E230,4,FALSE)</f>
        <v>судья</v>
      </c>
      <c r="F16" s="76" t="str">
        <f>VLOOKUP(B16,СПИСОК!A8:E230,5,FALSE)</f>
        <v>ХМАО, Радужный</v>
      </c>
      <c r="G16" s="65"/>
      <c r="H16" s="66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8" ht="20.100000000000001" customHeight="1">
      <c r="A17" s="43">
        <v>13</v>
      </c>
      <c r="B17" s="48">
        <v>31</v>
      </c>
      <c r="C17" s="74" t="str">
        <f>VLOOKUP(B17,СПИСОК!A4:E326,2,FALSE)</f>
        <v>Махнев Константин Владимирович</v>
      </c>
      <c r="D17" s="75" t="str">
        <f>VLOOKUP(B17,СПИСОК!A4:E227,3,FALSE)</f>
        <v>1к</v>
      </c>
      <c r="E17" s="75" t="str">
        <f>VLOOKUP(B17,СПИСОК!A4:E227,4,FALSE)</f>
        <v>судья</v>
      </c>
      <c r="F17" s="76" t="str">
        <f>VLOOKUP(B17,СПИСОК!A4:E326,5,FALSE)</f>
        <v>Свердловская, Сухой Лог</v>
      </c>
      <c r="G17" s="65"/>
      <c r="H17" s="66"/>
      <c r="I17" s="65"/>
      <c r="J17" s="65"/>
      <c r="K17" s="65"/>
      <c r="L17" s="65"/>
      <c r="M17" s="65"/>
      <c r="N17" s="65"/>
      <c r="O17" s="65"/>
      <c r="P17" s="65"/>
      <c r="Q17" s="65"/>
      <c r="R17" s="65"/>
    </row>
    <row r="18" spans="1:18" ht="20.100000000000001" customHeight="1">
      <c r="A18" s="43">
        <v>14</v>
      </c>
      <c r="B18" s="48">
        <v>33</v>
      </c>
      <c r="C18" s="70" t="str">
        <f>VLOOKUP(B18,СПИСОК!A5:E327,2,FALSE)</f>
        <v>Селедцов Андрей Михайлович</v>
      </c>
      <c r="D18" s="71" t="str">
        <f>VLOOKUP(B18,СПИСОК!A5:E228,3,FALSE)</f>
        <v>1к</v>
      </c>
      <c r="E18" s="71" t="str">
        <f>VLOOKUP(B18,СПИСОК!A5:E228,4,FALSE)</f>
        <v>судья</v>
      </c>
      <c r="F18" s="71" t="str">
        <f>VLOOKUP(B18,СПИСОК!A5:E327,5,FALSE)</f>
        <v>Свердловская, Качканар</v>
      </c>
      <c r="G18" s="65"/>
      <c r="H18" s="66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18">
      <c r="A19" s="22"/>
      <c r="B19" s="49"/>
      <c r="C19" s="44"/>
      <c r="D19" s="44"/>
      <c r="E19" s="44"/>
      <c r="H19" s="42"/>
    </row>
    <row r="20" spans="1:18" ht="17.25" customHeight="1" thickBot="1">
      <c r="B20" s="49"/>
      <c r="D20" s="44"/>
      <c r="E20" s="44"/>
      <c r="H20" s="42"/>
    </row>
    <row r="21" spans="1:18" ht="27" customHeight="1" thickBot="1">
      <c r="A21" s="61" t="s">
        <v>4</v>
      </c>
      <c r="B21" s="47">
        <v>5</v>
      </c>
      <c r="C21" s="50" t="str">
        <f>VLOOKUP(B21,СПИСОК!A6:E316,2,FALSE)</f>
        <v>Бекетов Владимир Вячеславович</v>
      </c>
      <c r="D21" s="45" t="str">
        <f>VLOOKUP(B21,СПИСОК!A1:E316,3,FALSE)</f>
        <v>ВК</v>
      </c>
      <c r="E21" s="45" t="str">
        <f>VLOOKUP(B21,СПИСОК!A2:E316,4,FALSE)</f>
        <v>Рук.Ковра</v>
      </c>
      <c r="F21" s="46" t="str">
        <f>VLOOKUP(B21,СПИСОК!A2:E318,5,FALSE)</f>
        <v>Свердловская, Сухой Лог</v>
      </c>
      <c r="H21" s="42"/>
    </row>
    <row r="22" spans="1:18">
      <c r="A22" s="22"/>
      <c r="B22" s="49"/>
      <c r="C22" s="44"/>
      <c r="D22" s="44"/>
      <c r="E22" s="44"/>
      <c r="H22" s="42"/>
    </row>
    <row r="23" spans="1:18" ht="20.100000000000001" customHeight="1">
      <c r="A23" s="43">
        <v>1</v>
      </c>
      <c r="B23" s="48">
        <v>21</v>
      </c>
      <c r="C23" s="56" t="str">
        <f>VLOOKUP(B23,СПИСОК!A1:E224,2,FALSE)</f>
        <v>Ахметшин Зайтун Хикматович</v>
      </c>
      <c r="D23" s="57" t="str">
        <f>VLOOKUP(B23,СПИСОК!A1:E224,3,FALSE)</f>
        <v>1к</v>
      </c>
      <c r="E23" s="63" t="str">
        <f>VLOOKUP(B23,СПИСОК!A1:E224,4,FALSE)</f>
        <v>судья</v>
      </c>
      <c r="F23" s="64" t="str">
        <f>VLOOKUP(B23,СПИСОК!A1:E224,5,FALSE)</f>
        <v>Челябинская, Троицк</v>
      </c>
      <c r="G23" s="65"/>
      <c r="H23" s="66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 ht="20.100000000000001" customHeight="1">
      <c r="A24" s="43">
        <v>2</v>
      </c>
      <c r="B24" s="48">
        <v>18</v>
      </c>
      <c r="C24" s="56" t="str">
        <f>VLOOKUP(B24,СПИСОК!A1:E225,2,FALSE)</f>
        <v>Новикова Наталья Васильевна</v>
      </c>
      <c r="D24" s="57" t="str">
        <f>VLOOKUP(B24,СПИСОК!A1:E225,3,FALSE)</f>
        <v>1к</v>
      </c>
      <c r="E24" s="57" t="str">
        <f>VLOOKUP(B24,СПИСОК!A1:E225,4,FALSE)</f>
        <v>судья</v>
      </c>
      <c r="F24" s="64" t="str">
        <f>VLOOKUP(B24,СПИСОК!A1:E225,5,FALSE)</f>
        <v xml:space="preserve">Челябинская, Челябинск, 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20.100000000000001" customHeight="1">
      <c r="A25" s="43">
        <v>3</v>
      </c>
      <c r="B25" s="48">
        <v>17</v>
      </c>
      <c r="C25" s="56" t="str">
        <f>VLOOKUP(B25,СПИСОК!A6:E316,2,FALSE)</f>
        <v>Акаев Руслан Абдурахманович</v>
      </c>
      <c r="D25" s="57" t="str">
        <f>VLOOKUP(B25,СПИСОК!A1:E316,3,FALSE)</f>
        <v>1к</v>
      </c>
      <c r="E25" s="57" t="str">
        <f>VLOOKUP(B25,СПИСОК!A1:E316,4,FALSE)</f>
        <v>судья</v>
      </c>
      <c r="F25" s="64" t="str">
        <f>VLOOKUP(B25,СПИСОК!A1:E316,5,FALSE)</f>
        <v>ХМАО-Югра, Радужный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ht="20.100000000000001" customHeight="1">
      <c r="A26" s="43">
        <v>4</v>
      </c>
      <c r="B26" s="48">
        <v>13</v>
      </c>
      <c r="C26" s="56" t="str">
        <f>VLOOKUP(B26,СПИСОК!A6:E317,2,FALSE)</f>
        <v>Исаев Магомед Эскендерович</v>
      </c>
      <c r="D26" s="79" t="str">
        <f>VLOOKUP(B26,СПИСОК!A1:E317,3,FALSE)</f>
        <v>1к</v>
      </c>
      <c r="E26" s="79" t="str">
        <f>VLOOKUP(B26,СПИСОК!A1:E317,4,FALSE)</f>
        <v>судья</v>
      </c>
      <c r="F26" s="64" t="str">
        <f>VLOOKUP(B26,СПИСОК!A1:E317,5,FALSE)</f>
        <v>ХМАО, Радужный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 ht="20.100000000000001" customHeight="1">
      <c r="A27" s="43">
        <v>5</v>
      </c>
      <c r="B27" s="48">
        <v>9</v>
      </c>
      <c r="C27" s="56" t="str">
        <f>VLOOKUP(B27,СПИСОК!A6:E318,2,FALSE)</f>
        <v>Закиров Альгиз Раилович</v>
      </c>
      <c r="D27" s="79" t="str">
        <f>VLOOKUP(B27,СПИСОК!A1:E318,3,FALSE)</f>
        <v>ВК</v>
      </c>
      <c r="E27" s="79" t="str">
        <f>VLOOKUP(B27,СПИСОК!A1:E318,4,FALSE)</f>
        <v>судья</v>
      </c>
      <c r="F27" s="64" t="str">
        <f>VLOOKUP(B27,СПИСОК!A1:E318,5,FALSE)</f>
        <v>ХМАО, Радужный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1:18" ht="20.100000000000001" customHeight="1">
      <c r="A28" s="43">
        <v>6</v>
      </c>
      <c r="B28" s="48">
        <v>0</v>
      </c>
      <c r="C28" s="56" t="e">
        <f>VLOOKUP(B28,СПИСОК!A6:E319,2,FALSE)</f>
        <v>#N/A</v>
      </c>
      <c r="D28" s="79" t="e">
        <f>VLOOKUP(B28,СПИСОК!A1:E319,3,FALSE)</f>
        <v>#N/A</v>
      </c>
      <c r="E28" s="79" t="e">
        <f>VLOOKUP(B28,СПИСОК!A1:E319,4,FALSE)</f>
        <v>#N/A</v>
      </c>
      <c r="F28" s="64" t="e">
        <f>VLOOKUP(B28,СПИСОК!A1:E319,5,FALSE)</f>
        <v>#N/A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20.100000000000001" customHeight="1">
      <c r="A29" s="43">
        <v>7</v>
      </c>
      <c r="B29" s="48">
        <v>22</v>
      </c>
      <c r="C29" s="56" t="str">
        <f>VLOOKUP(B29,СПИСОК!A6:E320,2,FALSE)</f>
        <v>Шмелев Александр Вячеславич</v>
      </c>
      <c r="D29" s="79" t="str">
        <f>VLOOKUP(B29,СПИСОК!A1:E320,3,FALSE)</f>
        <v>1к</v>
      </c>
      <c r="E29" s="79" t="str">
        <f>VLOOKUP(B29,СПИСОК!A1:E320,4,FALSE)</f>
        <v>судья</v>
      </c>
      <c r="F29" s="64" t="str">
        <f>VLOOKUP(B29,СПИСОК!A1:E320,5,FALSE)</f>
        <v>ХМАО, Радужный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8" ht="20.100000000000001" customHeight="1">
      <c r="A30" s="43">
        <v>8</v>
      </c>
      <c r="B30" s="48"/>
      <c r="C30" s="70" t="e">
        <f>VLOOKUP(B30,СПИСОК!A6:E321,2,FALSE)</f>
        <v>#N/A</v>
      </c>
      <c r="D30" s="71" t="e">
        <f>VLOOKUP(B30,СПИСОК!A1:E321,3,FALSE)</f>
        <v>#N/A</v>
      </c>
      <c r="E30" s="71" t="e">
        <f>VLOOKUP(B30,СПИСОК!A1:E321,4,FALSE)</f>
        <v>#N/A</v>
      </c>
      <c r="F30" s="76" t="e">
        <f>VLOOKUP(B30,СПИСОК!A1:E321,5,FALSE)</f>
        <v>#N/A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18" ht="20.100000000000001" customHeight="1">
      <c r="A31" s="43">
        <v>9</v>
      </c>
      <c r="B31" s="48"/>
      <c r="C31" s="70" t="e">
        <f>VLOOKUP(B31,СПИСОК!A6:E322,2,FALSE)</f>
        <v>#N/A</v>
      </c>
      <c r="D31" s="71" t="e">
        <f>VLOOKUP(B31,СПИСОК!A1:E322,3,FALSE)</f>
        <v>#N/A</v>
      </c>
      <c r="E31" s="71" t="e">
        <f>VLOOKUP(B31,СПИСОК!A1:E322,4,FALSE)</f>
        <v>#N/A</v>
      </c>
      <c r="F31" s="76" t="e">
        <f>VLOOKUP(B31,СПИСОК!A1:E322,5,FALSE)</f>
        <v>#N/A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1:18" ht="20.100000000000001" customHeight="1">
      <c r="A32" s="43">
        <v>10</v>
      </c>
      <c r="B32" s="48"/>
      <c r="C32" s="70" t="e">
        <f>VLOOKUP(B32,СПИСОК!A6:E323,2,FALSE)</f>
        <v>#N/A</v>
      </c>
      <c r="D32" s="71" t="e">
        <f>VLOOKUP(B32,СПИСОК!A1:E323,3,FALSE)</f>
        <v>#N/A</v>
      </c>
      <c r="E32" s="71" t="e">
        <f>VLOOKUP(B32,СПИСОК!A1:E323,4,FALSE)</f>
        <v>#N/A</v>
      </c>
      <c r="F32" s="76" t="e">
        <f>VLOOKUP(B32,СПИСОК!A1:E323,5,FALSE)</f>
        <v>#N/A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20.100000000000001" customHeight="1">
      <c r="A33" s="43">
        <v>11</v>
      </c>
      <c r="B33" s="48"/>
      <c r="C33" s="70" t="e">
        <f>VLOOKUP(B33,СПИСОК!A8:E324,2,FALSE)</f>
        <v>#N/A</v>
      </c>
      <c r="D33" s="71" t="e">
        <f>VLOOKUP(B33,СПИСОК!A2:E324,3,FALSE)</f>
        <v>#N/A</v>
      </c>
      <c r="E33" s="71" t="e">
        <f>VLOOKUP(B33,СПИСОК!A2:E324,4,FALSE)</f>
        <v>#N/A</v>
      </c>
      <c r="F33" s="76" t="e">
        <f>VLOOKUP(B33,СПИСОК!A2:E324,5,FALSE)</f>
        <v>#N/A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4" spans="1:18" ht="20.100000000000001" customHeight="1">
      <c r="A34" s="43">
        <v>12</v>
      </c>
      <c r="B34" s="48"/>
      <c r="C34" s="70" t="e">
        <f>VLOOKUP(B34,СПИСОК!A6:E325,2,FALSE)</f>
        <v>#N/A</v>
      </c>
      <c r="D34" s="71" t="e">
        <f>VLOOKUP(B34,СПИСОК!A3:E325,3,FALSE)</f>
        <v>#N/A</v>
      </c>
      <c r="E34" s="71" t="e">
        <f>VLOOKUP(B34,СПИСОК!A3:E325,4,FALSE)</f>
        <v>#N/A</v>
      </c>
      <c r="F34" s="76" t="e">
        <f>VLOOKUP(B34,СПИСОК!A3:E325,5,FALSE)</f>
        <v>#N/A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1:18" ht="20.100000000000001" customHeight="1">
      <c r="A35" s="43">
        <v>13</v>
      </c>
      <c r="B35" s="48"/>
      <c r="C35" s="70" t="e">
        <f>VLOOKUP(B35,СПИСОК!A14:E326,2,FALSE)</f>
        <v>#N/A</v>
      </c>
      <c r="D35" s="71" t="e">
        <f>VLOOKUP(B35,СПИСОК!A4:E326,3,FALSE)</f>
        <v>#N/A</v>
      </c>
      <c r="E35" s="71" t="e">
        <f>VLOOKUP(B35,СПИСОК!A4:E326,4,FALSE)</f>
        <v>#N/A</v>
      </c>
      <c r="F35" s="76" t="e">
        <f>VLOOKUP(B35,СПИСОК!A4:E326,5,FALSE)</f>
        <v>#N/A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  <row r="36" spans="1:18" ht="20.100000000000001" customHeight="1">
      <c r="A36" s="43">
        <v>14</v>
      </c>
      <c r="B36" s="48"/>
      <c r="C36" s="70" t="e">
        <f>VLOOKUP(B36,СПИСОК!A15:E327,2,FALSE)</f>
        <v>#N/A</v>
      </c>
      <c r="D36" s="71" t="e">
        <f>VLOOKUP(B36,СПИСОК!A5:E327,3,FALSE)</f>
        <v>#N/A</v>
      </c>
      <c r="E36" s="71" t="e">
        <f>VLOOKUP(B36,СПИСОК!A5:E327,4,FALSE)</f>
        <v>#N/A</v>
      </c>
      <c r="F36" s="71" t="e">
        <f>VLOOKUP(B36,СПИСОК!A5:E327,5,FALSE)</f>
        <v>#N/A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</row>
    <row r="37" spans="1:18">
      <c r="B37" s="47"/>
    </row>
    <row r="38" spans="1:18" ht="13.5" thickBot="1"/>
    <row r="39" spans="1:18" ht="27" customHeight="1" thickBot="1">
      <c r="A39" s="61" t="s">
        <v>5</v>
      </c>
      <c r="B39" s="47">
        <v>6</v>
      </c>
      <c r="C39" s="72" t="str">
        <f>VLOOKUP(B39,СПИСОК!A4:E923,2,FALSE)</f>
        <v>Мингазов Марат Рашитович</v>
      </c>
      <c r="D39" s="68" t="str">
        <f>VLOOKUP(B39,СПИСОК!A3:E420,3,FALSE)</f>
        <v>2К</v>
      </c>
      <c r="E39" s="68" t="str">
        <f>VLOOKUP(B39,СПИСОК!A3:E420,4,FALSE)</f>
        <v>Рук.Ковра</v>
      </c>
      <c r="F39" s="69" t="str">
        <f>VLOOKUP(B39,СПИСОК!A3:E422,5,FALSE)</f>
        <v>Курганская, Щучье</v>
      </c>
    </row>
    <row r="40" spans="1:18">
      <c r="A40" s="22"/>
      <c r="B40" s="49"/>
      <c r="C40" s="44"/>
      <c r="D40" s="44"/>
      <c r="E40" s="44"/>
    </row>
    <row r="41" spans="1:18" ht="19.5" customHeight="1">
      <c r="A41" s="43">
        <v>1</v>
      </c>
      <c r="B41" s="48">
        <v>27</v>
      </c>
      <c r="C41" s="56" t="str">
        <f>VLOOKUP(B41,СПИСОК!A1:E224,2,FALSE)</f>
        <v>Пленкин Александр Васильевич</v>
      </c>
      <c r="D41" s="57" t="str">
        <f>VLOOKUP(B41,СПИСОК!A1:E224,3,FALSE)</f>
        <v>1К</v>
      </c>
      <c r="E41" s="57" t="str">
        <f>VLOOKUP(B41,СПИСОК!A1:E224,4,FALSE)</f>
        <v>судья</v>
      </c>
      <c r="F41" s="57" t="str">
        <f>VLOOKUP(B41,СПИСОК!A1:E224,5,FALSE)</f>
        <v>ХМАО, Нижневартовск</v>
      </c>
    </row>
    <row r="42" spans="1:18" ht="19.5" customHeight="1">
      <c r="A42" s="43">
        <v>2</v>
      </c>
      <c r="B42" s="48">
        <v>23</v>
      </c>
      <c r="C42" s="56" t="str">
        <f>VLOOKUP(B42,СПИСОК!A1:E225,2,FALSE)</f>
        <v>Месхорадзе Мераб Зазаевич</v>
      </c>
      <c r="D42" s="57" t="str">
        <f>VLOOKUP(B42,СПИСОК!A1:E225,3,FALSE)</f>
        <v>1К</v>
      </c>
      <c r="E42" s="57" t="str">
        <f>VLOOKUP(B42,СПИСОК!A1:E225,4,FALSE)</f>
        <v>судья</v>
      </c>
      <c r="F42" s="57" t="str">
        <f>VLOOKUP(B42,СПИСОК!A1:E225,5,FALSE)</f>
        <v>ХМАО, Когалым</v>
      </c>
    </row>
    <row r="43" spans="1:18" ht="20.25" customHeight="1">
      <c r="A43" s="43">
        <v>3</v>
      </c>
      <c r="B43" s="73">
        <v>3</v>
      </c>
      <c r="C43" s="56" t="str">
        <f>VLOOKUP(B43,СПИСОК!A1:E316,2,FALSE)</f>
        <v>Саркисян Арарат Аветикович</v>
      </c>
      <c r="D43" s="57" t="str">
        <f>VLOOKUP(B43,СПИСОК!A1:E316,3,FALSE)</f>
        <v>ВК</v>
      </c>
      <c r="E43" s="57" t="str">
        <f>VLOOKUP(B43,СПИСОК!A2:E226,4,FALSE)</f>
        <v>Зам. Гл. судьи</v>
      </c>
      <c r="F43" s="57" t="str">
        <f>VLOOKUP(B43,СПИСОК!A1:E316,5,FALSE)</f>
        <v>ХМАО, Радужный</v>
      </c>
    </row>
    <row r="44" spans="1:18" ht="19.5" customHeight="1">
      <c r="A44" s="43">
        <v>4</v>
      </c>
      <c r="B44" s="48">
        <v>15</v>
      </c>
      <c r="C44" s="56" t="str">
        <f>VLOOKUP(B44,СПИСОК!A1:E317,2,FALSE)</f>
        <v>Печерских Владимир Иванович</v>
      </c>
      <c r="D44" s="79" t="str">
        <f>VLOOKUP(B44,СПИСОК!A1:E317,3,FALSE)</f>
        <v>1к</v>
      </c>
      <c r="E44" s="79" t="str">
        <f>VLOOKUP(B44,СПИСОК!A1:E317,4,FALSE)</f>
        <v>судья</v>
      </c>
      <c r="F44" s="79" t="str">
        <f>VLOOKUP(B44,СПИСОК!A1:E317,5,FALSE)</f>
        <v>Курганская, Курган</v>
      </c>
    </row>
    <row r="45" spans="1:18" ht="19.5" customHeight="1">
      <c r="A45" s="43">
        <v>5</v>
      </c>
      <c r="B45" s="48">
        <v>14</v>
      </c>
      <c r="C45" s="56" t="str">
        <f>VLOOKUP(B45,СПИСОК!A2:E318,2,FALSE)</f>
        <v>Симонов Вячеслав Сергеевич</v>
      </c>
      <c r="D45" s="79" t="str">
        <f>VLOOKUP(B45,СПИСОК!A1:E318,3,FALSE)</f>
        <v>1к</v>
      </c>
      <c r="E45" s="79" t="str">
        <f>VLOOKUP(B45,СПИСОК!A1:E318,4,FALSE)</f>
        <v>судья</v>
      </c>
      <c r="F45" s="79" t="str">
        <f>VLOOKUP(B45,СПИСОК!A1:E318,5,FALSE)</f>
        <v xml:space="preserve">Челябинская, Увельский, </v>
      </c>
    </row>
    <row r="46" spans="1:18" ht="19.5" customHeight="1">
      <c r="A46" s="43">
        <v>6</v>
      </c>
      <c r="B46" s="48">
        <v>11</v>
      </c>
      <c r="C46" s="56" t="str">
        <f>VLOOKUP(B46,СПИСОК!A1:E319,2,FALSE)</f>
        <v>Дыбенко Константин Викторович</v>
      </c>
      <c r="D46" s="79" t="str">
        <f>VLOOKUP(B46,СПИСОК!A1:E319,3,FALSE)</f>
        <v>ВК</v>
      </c>
      <c r="E46" s="79" t="str">
        <f>VLOOKUP(B46,СПИСОК!A1:E319,4,FALSE)</f>
        <v>судья</v>
      </c>
      <c r="F46" s="79" t="str">
        <f>VLOOKUP(B46,СПИСОК!A1:E319,5,FALSE)</f>
        <v>ХМАО, Радужный</v>
      </c>
    </row>
    <row r="47" spans="1:18" ht="19.5" customHeight="1">
      <c r="A47" s="43">
        <v>7</v>
      </c>
      <c r="B47" s="77">
        <v>26</v>
      </c>
      <c r="C47" s="56" t="str">
        <f>VLOOKUP(B47,СПИСОК!A1:E320,2,FALSE)</f>
        <v>Сонгуров Ада Мусаханович</v>
      </c>
      <c r="D47" s="79" t="str">
        <f>VLOOKUP(B47,СПИСОК!A1:E320,3,FALSE)</f>
        <v>1К</v>
      </c>
      <c r="E47" s="79" t="str">
        <f>VLOOKUP(B47,СПИСОК!A1:E320,4,FALSE)</f>
        <v>судья</v>
      </c>
      <c r="F47" s="79" t="str">
        <f>VLOOKUP(B47,СПИСОК!A1:E320,5,FALSE)</f>
        <v>ХМАО, Радужный</v>
      </c>
    </row>
    <row r="48" spans="1:18" ht="19.5" customHeight="1">
      <c r="A48" s="43">
        <v>8</v>
      </c>
      <c r="B48" s="48">
        <v>18</v>
      </c>
      <c r="C48" s="70" t="str">
        <f>VLOOKUP(B48,СПИСОК!A1:E321,2,FALSE)</f>
        <v>Новикова Наталья Васильевна</v>
      </c>
      <c r="D48" s="71" t="str">
        <f>VLOOKUP(B48,СПИСОК!A1:E321,3,FALSE)</f>
        <v>1к</v>
      </c>
      <c r="E48" s="71" t="str">
        <f>VLOOKUP(B48,СПИСОК!A1:E321,4,FALSE)</f>
        <v>судья</v>
      </c>
      <c r="F48" s="71" t="str">
        <f>VLOOKUP(B48,СПИСОК!A1:E321,5,FALSE)</f>
        <v xml:space="preserve">Челябинская, Челябинск, </v>
      </c>
    </row>
    <row r="49" spans="1:6" ht="19.5" customHeight="1">
      <c r="A49" s="43">
        <v>9</v>
      </c>
      <c r="B49" s="48">
        <v>18</v>
      </c>
      <c r="C49" s="70" t="str">
        <f>VLOOKUP(B49,СПИСОК!A1:E322,2,FALSE)</f>
        <v>Новикова Наталья Васильевна</v>
      </c>
      <c r="D49" s="71" t="str">
        <f>VLOOKUP(B49,СПИСОК!A1:E322,3,FALSE)</f>
        <v>1к</v>
      </c>
      <c r="E49" s="71" t="str">
        <f>VLOOKUP(B49,СПИСОК!A1:E322,4,FALSE)</f>
        <v>судья</v>
      </c>
      <c r="F49" s="71" t="str">
        <f>VLOOKUP(B49,СПИСОК!A1:E322,5,FALSE)</f>
        <v xml:space="preserve">Челябинская, Челябинск, </v>
      </c>
    </row>
    <row r="50" spans="1:6" ht="19.5" customHeight="1">
      <c r="A50" s="43">
        <v>10</v>
      </c>
      <c r="B50" s="48"/>
      <c r="C50" s="70" t="e">
        <f>VLOOKUP(B50,СПИСОК!A1:E323,2,FALSE)</f>
        <v>#N/A</v>
      </c>
      <c r="D50" s="71" t="e">
        <f>VLOOKUP(B50,СПИСОК!A1:E323,3,FALSE)</f>
        <v>#N/A</v>
      </c>
      <c r="E50" s="71" t="e">
        <f>VLOOKUP(B50,СПИСОК!A1:E323,4,FALSE)</f>
        <v>#N/A</v>
      </c>
      <c r="F50" s="71" t="e">
        <f>VLOOKUP(B50,СПИСОК!A1:E323,5,FALSE)</f>
        <v>#N/A</v>
      </c>
    </row>
    <row r="51" spans="1:6" ht="19.5" customHeight="1">
      <c r="A51" s="43">
        <v>11</v>
      </c>
      <c r="B51" s="48"/>
      <c r="C51" s="70" t="e">
        <f>VLOOKUP(B51,СПИСОК!A2:E324,2,FALSE)</f>
        <v>#N/A</v>
      </c>
      <c r="D51" s="71" t="e">
        <f>VLOOKUP(B51,СПИСОК!A2:E324,3,FALSE)</f>
        <v>#N/A</v>
      </c>
      <c r="E51" s="71" t="e">
        <f>VLOOKUP(B51,СПИСОК!A2:E324,4,FALSE)</f>
        <v>#N/A</v>
      </c>
      <c r="F51" s="71" t="e">
        <f>VLOOKUP(B51,СПИСОК!A2:E324,5,FALSE)</f>
        <v>#N/A</v>
      </c>
    </row>
    <row r="52" spans="1:6" ht="19.5" customHeight="1">
      <c r="A52" s="43">
        <v>12</v>
      </c>
      <c r="B52" s="48"/>
      <c r="C52" s="70" t="e">
        <f>VLOOKUP(B52,СПИСОК!A3:E325,2,FALSE)</f>
        <v>#N/A</v>
      </c>
      <c r="D52" s="71" t="e">
        <f>VLOOKUP(B52,СПИСОК!A3:E325,3,FALSE)</f>
        <v>#N/A</v>
      </c>
      <c r="E52" s="71" t="e">
        <f>VLOOKUP(B52,СПИСОК!A3:E325,4,FALSE)</f>
        <v>#N/A</v>
      </c>
      <c r="F52" s="71" t="e">
        <f>VLOOKUP(B52,СПИСОК!A3:E325,5,FALSE)</f>
        <v>#N/A</v>
      </c>
    </row>
    <row r="53" spans="1:6" ht="19.5" customHeight="1">
      <c r="A53" s="43">
        <v>13</v>
      </c>
      <c r="B53" s="48"/>
      <c r="C53" s="70" t="e">
        <f>VLOOKUP(B53,СПИСОК!A4:E326,2,FALSE)</f>
        <v>#N/A</v>
      </c>
      <c r="D53" s="71" t="e">
        <f>VLOOKUP(B53,СПИСОК!A4:E326,3,FALSE)</f>
        <v>#N/A</v>
      </c>
      <c r="E53" s="71" t="e">
        <f>VLOOKUP(B53,СПИСОК!A4:E326,4,FALSE)</f>
        <v>#N/A</v>
      </c>
      <c r="F53" s="71" t="e">
        <f>VLOOKUP(B53,СПИСОК!A4:E326,5,FALSE)</f>
        <v>#N/A</v>
      </c>
    </row>
    <row r="54" spans="1:6" ht="19.5" customHeight="1">
      <c r="A54" s="43">
        <v>14</v>
      </c>
      <c r="B54" s="48"/>
      <c r="C54" s="59" t="e">
        <f>VLOOKUP(B54,СПИСОК!A5:E327,2,FALSE)</f>
        <v>#N/A</v>
      </c>
      <c r="D54" s="60" t="e">
        <f>VLOOKUP(B54,СПИСОК!A5:E327,3,FALSE)</f>
        <v>#N/A</v>
      </c>
      <c r="E54" s="60" t="e">
        <f>VLOOKUP(B54,СПИСОК!A5:E327,4,FALSE)</f>
        <v>#N/A</v>
      </c>
      <c r="F54" s="60" t="e">
        <f>VLOOKUP(B54,СПИСОК!A5:E327,5,FALSE)</f>
        <v>#N/A</v>
      </c>
    </row>
    <row r="56" spans="1:6" ht="13.5" thickBot="1"/>
    <row r="57" spans="1:6" ht="31.5" customHeight="1" thickBot="1">
      <c r="A57" s="61" t="s">
        <v>16</v>
      </c>
      <c r="B57" s="47"/>
      <c r="C57" s="67" t="e">
        <f>VLOOKUP(B57,СПИСОК!A5:E127,2,FALSE)</f>
        <v>#N/A</v>
      </c>
      <c r="D57" s="45" t="e">
        <f>VLOOKUP(B57,СПИСОК!A2:E524,3,FALSE)</f>
        <v>#N/A</v>
      </c>
      <c r="E57" s="45" t="e">
        <f>VLOOKUP(B57,СПИСОК!A2:E524,4,FALSE)</f>
        <v>#N/A</v>
      </c>
      <c r="F57" s="46" t="e">
        <f>VLOOKUP(B57,СПИСОК!A2:E616,5,FALSE)</f>
        <v>#N/A</v>
      </c>
    </row>
    <row r="58" spans="1:6" ht="20.100000000000001" customHeight="1">
      <c r="A58" s="22"/>
      <c r="B58" s="49"/>
      <c r="C58" s="44"/>
      <c r="D58" s="44"/>
      <c r="E58" s="44"/>
    </row>
    <row r="59" spans="1:6" ht="20.100000000000001" customHeight="1">
      <c r="A59" s="43">
        <v>1</v>
      </c>
      <c r="B59" s="48"/>
      <c r="C59" s="56" t="e">
        <f>VLOOKUP(B59,СПИСОК!A2:E418,2,FALSE)</f>
        <v>#N/A</v>
      </c>
      <c r="D59" s="57" t="e">
        <f>VLOOKUP(B59,СПИСОК!A2:E418,3,FALSE)</f>
        <v>#N/A</v>
      </c>
      <c r="E59" s="57" t="e">
        <f>VLOOKUP(B59,СПИСОК!A2:E418,4,FALSE)</f>
        <v>#N/A</v>
      </c>
      <c r="F59" s="57" t="e">
        <f>VLOOKUP(B59,СПИСОК!A2:E418,5,FALSE)</f>
        <v>#N/A</v>
      </c>
    </row>
    <row r="60" spans="1:6" ht="20.100000000000001" customHeight="1">
      <c r="A60" s="43">
        <v>2</v>
      </c>
      <c r="B60" s="48"/>
      <c r="C60" s="56" t="e">
        <f>VLOOKUP(B60,СПИСОК!A2:E419,2,FALSE)</f>
        <v>#N/A</v>
      </c>
      <c r="D60" s="57" t="e">
        <f>VLOOKUP(B60,СПИСОК!A2:E419,3,FALSE)</f>
        <v>#N/A</v>
      </c>
      <c r="E60" s="57" t="e">
        <f>VLOOKUP(B60,СПИСОК!A2:E419,4,FALSE)</f>
        <v>#N/A</v>
      </c>
      <c r="F60" s="57" t="e">
        <f>VLOOKUP(B60,СПИСОК!A2:E419,5,FALSE)</f>
        <v>#N/A</v>
      </c>
    </row>
    <row r="61" spans="1:6" ht="20.100000000000001" customHeight="1">
      <c r="A61" s="43">
        <v>3</v>
      </c>
      <c r="B61" s="48"/>
      <c r="C61" s="56" t="e">
        <f>VLOOKUP(B61,СПИСОК!A2:E420,2,FALSE)</f>
        <v>#N/A</v>
      </c>
      <c r="D61" s="57" t="e">
        <f>VLOOKUP(B61,СПИСОК!A2:E420,3,FALSE)</f>
        <v>#N/A</v>
      </c>
      <c r="E61" s="57" t="e">
        <f>VLOOKUP(B61,СПИСОК!A2:E420,4,FALSE)</f>
        <v>#N/A</v>
      </c>
      <c r="F61" s="57" t="e">
        <f>VLOOKUP(B61,СПИСОК!A2:E420,5,FALSE)</f>
        <v>#N/A</v>
      </c>
    </row>
    <row r="62" spans="1:6" ht="20.100000000000001" customHeight="1">
      <c r="A62" s="43">
        <v>4</v>
      </c>
      <c r="B62" s="48">
        <v>23</v>
      </c>
      <c r="C62" s="56" t="str">
        <f>VLOOKUP(B62,СПИСОК!A2:E421,2,FALSE)</f>
        <v>Месхорадзе Мераб Зазаевич</v>
      </c>
      <c r="D62" s="57" t="str">
        <f>VLOOKUP(B62,СПИСОК!A2:E421,3,FALSE)</f>
        <v>1К</v>
      </c>
      <c r="E62" s="57" t="str">
        <f>VLOOKUP(B62,СПИСОК!A2:E421,4,FALSE)</f>
        <v>судья</v>
      </c>
      <c r="F62" s="57" t="str">
        <f>VLOOKUP(B62,СПИСОК!A2:E421,5,FALSE)</f>
        <v>ХМАО, Когалым</v>
      </c>
    </row>
    <row r="63" spans="1:6" ht="20.100000000000001" customHeight="1">
      <c r="A63" s="43">
        <v>5</v>
      </c>
      <c r="B63" s="48">
        <v>33</v>
      </c>
      <c r="C63" s="56" t="str">
        <f>VLOOKUP(B63,СПИСОК!A2:E422,2,FALSE)</f>
        <v>Селедцов Андрей Михайлович</v>
      </c>
      <c r="D63" s="57" t="str">
        <f>VLOOKUP(B63,СПИСОК!A2:E422,3,FALSE)</f>
        <v>1к</v>
      </c>
      <c r="E63" s="57" t="str">
        <f>VLOOKUP(B63,СПИСОК!A2:E422,4,FALSE)</f>
        <v>судья</v>
      </c>
      <c r="F63" s="57" t="str">
        <f>VLOOKUP(B63,СПИСОК!A2:E422,5,FALSE)</f>
        <v>Свердловская, Качканар</v>
      </c>
    </row>
    <row r="64" spans="1:6" ht="20.100000000000001" customHeight="1">
      <c r="A64" s="43">
        <v>6</v>
      </c>
      <c r="B64" s="48"/>
      <c r="C64" s="70" t="e">
        <f>VLOOKUP(B64,СПИСОК!A2:E423,2,FALSE)</f>
        <v>#N/A</v>
      </c>
      <c r="D64" s="71" t="e">
        <f>VLOOKUP(B64,СПИСОК!A2:E423,3,FALSE)</f>
        <v>#N/A</v>
      </c>
      <c r="E64" s="71" t="e">
        <f>VLOOKUP(B64,СПИСОК!A2:E423,4,FALSE)</f>
        <v>#N/A</v>
      </c>
      <c r="F64" s="71" t="e">
        <f>VLOOKUP(B64,СПИСОК!A2:E423,5,FALSE)</f>
        <v>#N/A</v>
      </c>
    </row>
    <row r="65" spans="1:6" ht="20.100000000000001" customHeight="1">
      <c r="A65" s="43">
        <v>7</v>
      </c>
      <c r="B65" s="48"/>
      <c r="C65" s="70" t="e">
        <f>VLOOKUP(B65,СПИСОК!A2:E424,2,FALSE)</f>
        <v>#N/A</v>
      </c>
      <c r="D65" s="71" t="e">
        <f>VLOOKUP(B65,СПИСОК!A2:E424,3,FALSE)</f>
        <v>#N/A</v>
      </c>
      <c r="E65" s="71" t="e">
        <f>VLOOKUP(B65,СПИСОК!A2:E424,4,FALSE)</f>
        <v>#N/A</v>
      </c>
      <c r="F65" s="71" t="e">
        <f>VLOOKUP(B65,СПИСОК!A2:E424,5,FALSE)</f>
        <v>#N/A</v>
      </c>
    </row>
    <row r="66" spans="1:6" ht="20.100000000000001" customHeight="1">
      <c r="A66" s="43">
        <v>8</v>
      </c>
      <c r="B66" s="48"/>
      <c r="C66" s="70" t="e">
        <f>VLOOKUP(B66,СПИСОК!A2:E425,2,FALSE)</f>
        <v>#N/A</v>
      </c>
      <c r="D66" s="71" t="e">
        <f>VLOOKUP(B66,СПИСОК!A2:E425,3,FALSE)</f>
        <v>#N/A</v>
      </c>
      <c r="E66" s="71" t="e">
        <f>VLOOKUP(B66,СПИСОК!A2:E425,4,FALSE)</f>
        <v>#N/A</v>
      </c>
      <c r="F66" s="71" t="e">
        <f>VLOOKUP(B66,СПИСОК!A2:E425,5,FALSE)</f>
        <v>#N/A</v>
      </c>
    </row>
    <row r="67" spans="1:6" ht="20.100000000000001" customHeight="1">
      <c r="A67" s="43">
        <v>9</v>
      </c>
      <c r="B67" s="48"/>
      <c r="C67" s="70" t="e">
        <f>VLOOKUP(B67,СПИСОК!A2:E516,2,FALSE)</f>
        <v>#N/A</v>
      </c>
      <c r="D67" s="71" t="e">
        <f>VLOOKUP(B67,СПИСОК!A2:E516,3,FALSE)</f>
        <v>#N/A</v>
      </c>
      <c r="E67" s="71" t="e">
        <f>VLOOKUP(B67,СПИСОК!A2:E516,4,FALSE)</f>
        <v>#N/A</v>
      </c>
      <c r="F67" s="71" t="e">
        <f>VLOOKUP(B67,СПИСОК!A2:E516,5,FALSE)</f>
        <v>#N/A</v>
      </c>
    </row>
    <row r="68" spans="1:6" ht="20.100000000000001" customHeight="1">
      <c r="A68" s="43">
        <v>10</v>
      </c>
      <c r="B68" s="48"/>
      <c r="C68" s="70" t="e">
        <f>VLOOKUP(B68,СПИСОК!A2:E517,2,FALSE)</f>
        <v>#N/A</v>
      </c>
      <c r="D68" s="71" t="e">
        <f>VLOOKUP(B68,СПИСОК!A2:E517,3,FALSE)</f>
        <v>#N/A</v>
      </c>
      <c r="E68" s="71" t="e">
        <f>VLOOKUP(B68,СПИСОК!A2:E517,4,FALSE)</f>
        <v>#N/A</v>
      </c>
      <c r="F68" s="71" t="e">
        <f>VLOOKUP(B68,СПИСОК!A2:E517,5,FALSE)</f>
        <v>#N/A</v>
      </c>
    </row>
    <row r="69" spans="1:6" ht="20.100000000000001" customHeight="1">
      <c r="A69" s="43">
        <v>11</v>
      </c>
      <c r="B69" s="48"/>
      <c r="C69" s="70" t="e">
        <f>VLOOKUP(B69,СПИСОК!A3:E518,2,FALSE)</f>
        <v>#N/A</v>
      </c>
      <c r="D69" s="71" t="e">
        <f>VLOOKUP(B69,СПИСОК!A3:E518,3,FALSE)</f>
        <v>#N/A</v>
      </c>
      <c r="E69" s="71" t="e">
        <f>VLOOKUP(B69,СПИСОК!A3:E518,4,FALSE)</f>
        <v>#N/A</v>
      </c>
      <c r="F69" s="71" t="e">
        <f>VLOOKUP(B69,СПИСОК!A3:E518,5,FALSE)</f>
        <v>#N/A</v>
      </c>
    </row>
    <row r="70" spans="1:6" ht="20.100000000000001" customHeight="1">
      <c r="A70" s="43">
        <v>12</v>
      </c>
      <c r="B70" s="48"/>
      <c r="C70" s="70" t="e">
        <f>VLOOKUP(B70,СПИСОК!A4:E519,2,FALSE)</f>
        <v>#N/A</v>
      </c>
      <c r="D70" s="71" t="e">
        <f>VLOOKUP(B70,СПИСОК!A4:E519,3,FALSE)</f>
        <v>#N/A</v>
      </c>
      <c r="E70" s="71" t="e">
        <f>VLOOKUP(B70,СПИСОК!A4:E519,4,FALSE)</f>
        <v>#N/A</v>
      </c>
      <c r="F70" s="71" t="e">
        <f>VLOOKUP(B70,СПИСОК!A4:E519,5,FALSE)</f>
        <v>#N/A</v>
      </c>
    </row>
    <row r="71" spans="1:6" ht="20.100000000000001" customHeight="1">
      <c r="A71" s="43">
        <v>13</v>
      </c>
      <c r="B71" s="48"/>
      <c r="C71" s="70" t="e">
        <f>VLOOKUP(B71,СПИСОК!A5:E520,2,FALSE)</f>
        <v>#N/A</v>
      </c>
      <c r="D71" s="71" t="e">
        <f>VLOOKUP(B71,СПИСОК!A5:E520,3,FALSE)</f>
        <v>#N/A</v>
      </c>
      <c r="E71" s="71" t="e">
        <f>VLOOKUP(B71,СПИСОК!A5:E520,4,FALSE)</f>
        <v>#N/A</v>
      </c>
      <c r="F71" s="71" t="e">
        <f>VLOOKUP(B71,СПИСОК!A5:E520,5,FALSE)</f>
        <v>#N/A</v>
      </c>
    </row>
    <row r="72" spans="1:6" ht="20.100000000000001" customHeight="1"/>
    <row r="73" spans="1:6" ht="20.100000000000001" customHeight="1"/>
    <row r="74" spans="1:6" ht="20.100000000000001" customHeight="1"/>
    <row r="75" spans="1:6" ht="20.100000000000001" customHeight="1"/>
    <row r="76" spans="1:6" ht="20.100000000000001" customHeight="1"/>
    <row r="77" spans="1:6" ht="20.100000000000001" customHeight="1"/>
    <row r="78" spans="1:6" ht="20.100000000000001" customHeight="1"/>
    <row r="79" spans="1:6" ht="20.100000000000001" customHeight="1"/>
    <row r="80" spans="1:6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</sheetData>
  <mergeCells count="1">
    <mergeCell ref="A1:F1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37"/>
  <sheetViews>
    <sheetView workbookViewId="0">
      <selection activeCell="G2" sqref="G2"/>
    </sheetView>
  </sheetViews>
  <sheetFormatPr defaultRowHeight="12.75"/>
  <cols>
    <col min="1" max="1" width="5.140625" customWidth="1"/>
    <col min="2" max="2" width="15.85546875" customWidth="1"/>
    <col min="3" max="3" width="7.42578125" customWidth="1"/>
    <col min="4" max="4" width="16.85546875" customWidth="1"/>
    <col min="5" max="5" width="6" customWidth="1"/>
    <col min="6" max="6" width="15.85546875" customWidth="1"/>
    <col min="7" max="7" width="8" customWidth="1"/>
    <col min="8" max="8" width="16.140625" customWidth="1"/>
    <col min="9" max="9" width="6.140625" customWidth="1"/>
    <col min="10" max="10" width="15.85546875" customWidth="1"/>
    <col min="12" max="12" width="17.5703125" customWidth="1"/>
  </cols>
  <sheetData>
    <row r="1" spans="1:14" ht="33" customHeight="1" thickBo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4" ht="30" customHeight="1">
      <c r="A2" s="33" t="s">
        <v>3</v>
      </c>
      <c r="B2" s="34"/>
      <c r="C2" s="34"/>
      <c r="D2" s="35"/>
      <c r="E2" s="33" t="s">
        <v>4</v>
      </c>
      <c r="F2" s="34"/>
      <c r="G2" s="34"/>
      <c r="H2" s="35"/>
      <c r="I2" s="33" t="s">
        <v>5</v>
      </c>
      <c r="J2" s="34"/>
      <c r="K2" s="34"/>
      <c r="L2" s="35"/>
    </row>
    <row r="3" spans="1:14" ht="15.75">
      <c r="A3" s="18" t="s">
        <v>2</v>
      </c>
      <c r="B3" s="19"/>
      <c r="C3" s="36"/>
      <c r="D3" s="20"/>
      <c r="E3" s="18" t="s">
        <v>1</v>
      </c>
      <c r="F3" s="19"/>
      <c r="G3" s="36"/>
      <c r="H3" s="20"/>
      <c r="I3" s="18" t="s">
        <v>2</v>
      </c>
      <c r="J3" s="19"/>
      <c r="K3" s="36"/>
      <c r="L3" s="20"/>
      <c r="M3" s="1"/>
      <c r="N3" s="1"/>
    </row>
    <row r="4" spans="1:14" ht="15.75">
      <c r="A4" s="18"/>
      <c r="B4" s="19"/>
      <c r="C4" s="37"/>
      <c r="D4" s="20"/>
      <c r="E4" s="18"/>
      <c r="F4" s="19"/>
      <c r="G4" s="37"/>
      <c r="H4" s="20"/>
      <c r="I4" s="18"/>
      <c r="J4" s="19"/>
      <c r="K4" s="37"/>
      <c r="L4" s="20"/>
      <c r="M4" s="1"/>
      <c r="N4" s="1"/>
    </row>
    <row r="5" spans="1:14" ht="15">
      <c r="A5" s="21"/>
      <c r="B5" s="22"/>
      <c r="C5" s="38"/>
      <c r="D5" s="23"/>
      <c r="E5" s="27"/>
      <c r="F5" s="28"/>
      <c r="G5" s="39"/>
      <c r="H5" s="29"/>
      <c r="I5" s="27"/>
      <c r="J5" s="28"/>
      <c r="K5" s="39"/>
      <c r="L5" s="29"/>
      <c r="M5" s="1"/>
      <c r="N5" s="1"/>
    </row>
    <row r="6" spans="1:14" ht="0.75" customHeight="1" thickBot="1">
      <c r="A6" s="24"/>
      <c r="B6" s="25"/>
      <c r="C6" s="25"/>
      <c r="D6" s="26"/>
      <c r="E6" s="30"/>
      <c r="F6" s="31"/>
      <c r="G6" s="31"/>
      <c r="H6" s="32"/>
      <c r="I6" s="30"/>
      <c r="J6" s="31"/>
      <c r="K6" s="31"/>
      <c r="L6" s="32"/>
      <c r="M6" s="1"/>
      <c r="N6" s="1"/>
    </row>
    <row r="7" spans="1:14" ht="24.95" customHeight="1">
      <c r="A7" s="5">
        <v>1</v>
      </c>
      <c r="B7" s="6"/>
      <c r="C7" s="7"/>
      <c r="D7" s="15"/>
      <c r="E7" s="5">
        <v>1</v>
      </c>
      <c r="F7" s="6"/>
      <c r="G7" s="7"/>
      <c r="H7" s="8"/>
      <c r="I7" s="5">
        <v>1</v>
      </c>
      <c r="J7" s="6"/>
      <c r="K7" s="7"/>
      <c r="L7" s="8"/>
      <c r="M7" s="1"/>
      <c r="N7" s="1"/>
    </row>
    <row r="8" spans="1:14" ht="24.95" customHeight="1">
      <c r="A8" s="9">
        <v>2</v>
      </c>
      <c r="B8" s="4"/>
      <c r="C8" s="3"/>
      <c r="D8" s="16"/>
      <c r="E8" s="9">
        <v>2</v>
      </c>
      <c r="F8" s="4"/>
      <c r="G8" s="3"/>
      <c r="H8" s="10"/>
      <c r="I8" s="9">
        <v>2</v>
      </c>
      <c r="J8" s="4"/>
      <c r="K8" s="3"/>
      <c r="L8" s="10"/>
      <c r="M8" s="1"/>
      <c r="N8" s="1"/>
    </row>
    <row r="9" spans="1:14" ht="24.95" customHeight="1">
      <c r="A9" s="9">
        <v>3</v>
      </c>
      <c r="B9" s="4"/>
      <c r="C9" s="3"/>
      <c r="D9" s="16"/>
      <c r="E9" s="9">
        <v>3</v>
      </c>
      <c r="F9" s="4"/>
      <c r="G9" s="3"/>
      <c r="H9" s="10"/>
      <c r="I9" s="9">
        <v>3</v>
      </c>
      <c r="J9" s="4"/>
      <c r="K9" s="3"/>
      <c r="L9" s="10"/>
      <c r="M9" s="1"/>
      <c r="N9" s="1"/>
    </row>
    <row r="10" spans="1:14" ht="24.95" customHeight="1">
      <c r="A10" s="9">
        <v>4</v>
      </c>
      <c r="B10" s="4"/>
      <c r="C10" s="3"/>
      <c r="D10" s="16"/>
      <c r="E10" s="9">
        <v>4</v>
      </c>
      <c r="F10" s="4"/>
      <c r="G10" s="3"/>
      <c r="H10" s="10"/>
      <c r="I10" s="9">
        <v>4</v>
      </c>
      <c r="J10" s="4"/>
      <c r="K10" s="3"/>
      <c r="L10" s="10"/>
      <c r="M10" s="1"/>
      <c r="N10" s="1"/>
    </row>
    <row r="11" spans="1:14" ht="24.95" customHeight="1">
      <c r="A11" s="9">
        <v>5</v>
      </c>
      <c r="B11" s="4"/>
      <c r="C11" s="3"/>
      <c r="D11" s="16"/>
      <c r="E11" s="9">
        <v>5</v>
      </c>
      <c r="F11" s="4"/>
      <c r="G11" s="3"/>
      <c r="H11" s="10"/>
      <c r="I11" s="9">
        <v>5</v>
      </c>
      <c r="J11" s="4"/>
      <c r="K11" s="3"/>
      <c r="L11" s="10"/>
      <c r="M11" s="1"/>
      <c r="N11" s="1"/>
    </row>
    <row r="12" spans="1:14" ht="24.95" customHeight="1">
      <c r="A12" s="9">
        <v>6</v>
      </c>
      <c r="B12" s="4"/>
      <c r="C12" s="3"/>
      <c r="D12" s="16"/>
      <c r="E12" s="9">
        <v>6</v>
      </c>
      <c r="F12" s="4"/>
      <c r="G12" s="3"/>
      <c r="H12" s="10"/>
      <c r="I12" s="9">
        <v>6</v>
      </c>
      <c r="J12" s="4"/>
      <c r="K12" s="3"/>
      <c r="L12" s="10"/>
      <c r="M12" s="1"/>
      <c r="N12" s="1"/>
    </row>
    <row r="13" spans="1:14" ht="24.95" customHeight="1">
      <c r="A13" s="9">
        <v>7</v>
      </c>
      <c r="B13" s="4"/>
      <c r="C13" s="3"/>
      <c r="D13" s="16"/>
      <c r="E13" s="9">
        <v>7</v>
      </c>
      <c r="F13" s="4"/>
      <c r="G13" s="3"/>
      <c r="H13" s="10"/>
      <c r="I13" s="9">
        <v>7</v>
      </c>
      <c r="J13" s="4"/>
      <c r="K13" s="3"/>
      <c r="L13" s="10"/>
      <c r="M13" s="1"/>
      <c r="N13" s="1"/>
    </row>
    <row r="14" spans="1:14" ht="24.95" customHeight="1" thickBot="1">
      <c r="A14" s="11">
        <v>8</v>
      </c>
      <c r="B14" s="12"/>
      <c r="C14" s="13"/>
      <c r="D14" s="17"/>
      <c r="E14" s="11">
        <v>8</v>
      </c>
      <c r="F14" s="12"/>
      <c r="G14" s="13"/>
      <c r="H14" s="14"/>
      <c r="I14" s="11">
        <v>8</v>
      </c>
      <c r="J14" s="12"/>
      <c r="K14" s="13"/>
      <c r="L14" s="14"/>
      <c r="M14" s="1"/>
      <c r="N14" s="1"/>
    </row>
    <row r="15" spans="1:14" ht="15">
      <c r="A15" s="1"/>
      <c r="B15" s="1"/>
      <c r="C15" s="2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">
    <mergeCell ref="A1:L1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</vt:lpstr>
      <vt:lpstr>ПО КОВРАМ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Computer</cp:lastModifiedBy>
  <cp:lastPrinted>2019-05-05T11:00:48Z</cp:lastPrinted>
  <dcterms:created xsi:type="dcterms:W3CDTF">1996-10-08T23:32:33Z</dcterms:created>
  <dcterms:modified xsi:type="dcterms:W3CDTF">2019-05-05T11:08:19Z</dcterms:modified>
</cp:coreProperties>
</file>