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пр.хода" sheetId="5" r:id="rId5"/>
    <sheet name="Лист1" sheetId="6" r:id="rId6"/>
  </sheets>
  <externalReferences>
    <externalReference r:id="rId9"/>
  </externalReferences>
  <definedNames/>
  <calcPr fullCalcOnLoad="1"/>
</workbook>
</file>

<file path=xl/comments5.xml><?xml version="1.0" encoding="utf-8"?>
<comments xmlns="http://schemas.openxmlformats.org/spreadsheetml/2006/main">
  <authors>
    <author>ИЛЬЯ</author>
  </authors>
  <commentList>
    <comment ref="E33" authorId="0">
      <text>
        <r>
          <rPr>
            <b/>
            <sz val="9"/>
            <rFont val="Tahoma"/>
            <family val="2"/>
          </rPr>
          <t>ИЛЬЯ: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<sst xmlns="http://schemas.openxmlformats.org/spreadsheetml/2006/main" count="173" uniqueCount="103">
  <si>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</si>
  <si>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</si>
  <si>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</si>
  <si>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</si>
  <si>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</si>
  <si>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</si>
  <si>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</si>
  <si>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</si>
  <si>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</si>
  <si>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</si>
  <si>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</si>
  <si>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</si>
  <si>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</si>
  <si>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</si>
  <si>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</si>
  <si>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</si>
  <si>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</si>
  <si>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</si>
  <si>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</si>
  <si>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</si>
  <si>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</si>
  <si>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</si>
  <si>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</si>
  <si>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</si>
  <si>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</si>
  <si>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</si>
  <si>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</si>
  <si>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</si>
  <si>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</si>
  <si>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</si>
  <si>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</si>
  <si>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</si>
  <si>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Б/М</t>
  </si>
  <si>
    <t>5-6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</si>
  <si>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</si>
  <si>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</si>
  <si>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</si>
  <si>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</si>
  <si>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</si>
  <si>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</si>
  <si>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ЧР МИНСПОРТ</t>
  </si>
  <si>
    <t>РД ПР</t>
  </si>
  <si>
    <t>КЧР ВС</t>
  </si>
  <si>
    <t>СК</t>
  </si>
  <si>
    <t>МАГОМЕДОВ А. С., ИСАЕВ Б. И.</t>
  </si>
  <si>
    <t>МАГОМЕДОВ М. А.</t>
  </si>
  <si>
    <t>ХАДЖИМУРАДОВ ТАМЕРЛАН РУСЛАНОВИЧ</t>
  </si>
  <si>
    <t>11.10.2002 1 РАЗРЯД</t>
  </si>
  <si>
    <t>УСПАЕВ Б.</t>
  </si>
  <si>
    <t>МАГОМАДОВ МАГОМЕД МУСЛИМОВИЧ</t>
  </si>
  <si>
    <t>17.10.2001 1 РАЗРЯД</t>
  </si>
  <si>
    <t>АЛБАСТОВ М.</t>
  </si>
  <si>
    <t>ЧУТУЕВ ГАМЗАТ СУЛЕЙМАНОВИ</t>
  </si>
  <si>
    <t>04.07.2003 1 РАЗРЯД</t>
  </si>
  <si>
    <t>ДЖАНБЕКОВ Т. А.</t>
  </si>
  <si>
    <t>ЭМИРАЛИЕВ СУЛТАН ЭЛЬБРУСОВИЧ</t>
  </si>
  <si>
    <t>11.11.2003 1 РАЗРЯД</t>
  </si>
  <si>
    <t>САИДОВ МУХАММЕД АРИФОВИЧ</t>
  </si>
  <si>
    <t>25.07.2003 1 РАЗРЯД</t>
  </si>
  <si>
    <t>ИСМАИЛОВ А.</t>
  </si>
  <si>
    <t>АБДУЛКАДИРОВ ОСМАН МАГОМЕДОВИЧ</t>
  </si>
  <si>
    <t>02.04.2002 1 РАЗРЯД</t>
  </si>
  <si>
    <t>МАГОМЕДОМАРОВ ТИНАМАГОМЕД ИСМАИЛОВИЧ</t>
  </si>
  <si>
    <t>03.01.2003 1 РАЗРЯД</t>
  </si>
  <si>
    <t>АЛИЕВ УМАХАН ЗАЙНУЛАБИДОВИЧ</t>
  </si>
  <si>
    <t>21.03.2003 1 РАЗРЯД</t>
  </si>
  <si>
    <t>БЕГОВ БЕГОВ ХАЙБУЛАЕВИЧ</t>
  </si>
  <si>
    <t>19.08.2001 1 РАЗРЯД</t>
  </si>
  <si>
    <t>ГУСЕЙНОВ МАГОМЕДАЛИ ФАИГОВИЧ</t>
  </si>
  <si>
    <t>19.09.2001 1 РАЗРЯД</t>
  </si>
  <si>
    <t>ПАН ГЕОРГИЙ СТАНИСЛАВОВИЧ</t>
  </si>
  <si>
    <t>02.10.2001 КМС</t>
  </si>
  <si>
    <t>РСО-А ДИНАМО</t>
  </si>
  <si>
    <t>ШВЕЦОВ А. А.</t>
  </si>
  <si>
    <t>ПШЕНОКОВ АЛЬБЕРТ ЖИРАСЛАНОВИЧ</t>
  </si>
  <si>
    <t>06.11.2001 1 РАЗРЯД</t>
  </si>
  <si>
    <t>КБР ДИНАМО</t>
  </si>
  <si>
    <t>МАХОВ О.</t>
  </si>
  <si>
    <t>ХАЧУКОВ РАДМИР РУСЛАНОВИЧ</t>
  </si>
  <si>
    <t>10.06.2002 КМС</t>
  </si>
  <si>
    <t>АБИТОВ М. М.</t>
  </si>
  <si>
    <t>АНАНОВ РОМАН АРМАНОВИЧ</t>
  </si>
  <si>
    <t>28.03.2003 КМС</t>
  </si>
  <si>
    <t>АБРАМЯН Д. А.</t>
  </si>
  <si>
    <t>УСМАНОВ ТУРПАЛ-АЛИ ИБРАГИМОВИЧ</t>
  </si>
  <si>
    <t>26.06.2002 1 РАЗРЯД</t>
  </si>
  <si>
    <t>БЕРСАНУКАЕВ А.</t>
  </si>
  <si>
    <t>в.к. 88  кг.</t>
  </si>
  <si>
    <t>БАГАНДОВ АЛИ БАГАНДОВИЧ</t>
  </si>
  <si>
    <t>03.07.2003 1 РАЗРЯД</t>
  </si>
  <si>
    <t>ГАСАНХАНОВ З. М.</t>
  </si>
  <si>
    <t>9</t>
  </si>
  <si>
    <t>13</t>
  </si>
  <si>
    <t>3</t>
  </si>
  <si>
    <t>7</t>
  </si>
  <si>
    <t>10</t>
  </si>
  <si>
    <t>14</t>
  </si>
  <si>
    <t>12</t>
  </si>
  <si>
    <t>16</t>
  </si>
  <si>
    <t>1</t>
  </si>
  <si>
    <t>6</t>
  </si>
  <si>
    <t>4</t>
  </si>
  <si>
    <t>7-8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</si>
</sst>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sz val="20"/>
      <name val="Arial Narrow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12" fillId="33" borderId="27" xfId="42" applyFont="1" applyFill="1" applyBorder="1" applyAlignment="1" applyProtection="1">
      <alignment horizontal="center" vertical="center" wrapText="1"/>
      <protection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2" fillId="0" borderId="30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>
      <alignment horizontal="center" vertical="center" wrapText="1"/>
    </xf>
    <xf numFmtId="0" fontId="6" fillId="0" borderId="31" xfId="42" applyFont="1" applyFill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6" fillId="35" borderId="31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14" fontId="6" fillId="0" borderId="32" xfId="0" applyNumberFormat="1" applyFont="1" applyBorder="1" applyAlignment="1">
      <alignment horizontal="center" vertical="center" wrapText="1"/>
    </xf>
    <xf numFmtId="0" fontId="62" fillId="0" borderId="32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63" fillId="0" borderId="32" xfId="0" applyFont="1" applyBorder="1" applyAlignment="1">
      <alignment horizontal="center" vertical="center" wrapText="1"/>
    </xf>
    <xf numFmtId="0" fontId="62" fillId="0" borderId="32" xfId="0" applyFont="1" applyBorder="1" applyAlignment="1">
      <alignment horizontal="left" vertical="center" wrapText="1"/>
    </xf>
    <xf numFmtId="14" fontId="62" fillId="0" borderId="32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vertical="center" wrapText="1"/>
    </xf>
    <xf numFmtId="0" fontId="0" fillId="0" borderId="25" xfId="0" applyBorder="1" applyAlignment="1">
      <alignment/>
    </xf>
    <xf numFmtId="0" fontId="12" fillId="0" borderId="27" xfId="42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33" xfId="42" applyFont="1" applyBorder="1" applyAlignment="1" applyProtection="1">
      <alignment horizontal="left" vertical="center" wrapText="1"/>
      <protection/>
    </xf>
    <xf numFmtId="0" fontId="6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37" xfId="42" applyFont="1" applyBorder="1" applyAlignment="1" applyProtection="1">
      <alignment horizontal="left" vertical="center" wrapText="1"/>
      <protection/>
    </xf>
    <xf numFmtId="0" fontId="6" fillId="0" borderId="3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40" xfId="0" applyNumberFormat="1" applyFont="1" applyBorder="1" applyAlignment="1">
      <alignment horizontal="center" vertical="center" wrapText="1"/>
    </xf>
    <xf numFmtId="0" fontId="14" fillId="0" borderId="41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42" xfId="42" applyFont="1" applyBorder="1" applyAlignment="1" applyProtection="1">
      <alignment horizontal="center" vertical="center" wrapText="1"/>
      <protection/>
    </xf>
    <xf numFmtId="0" fontId="6" fillId="0" borderId="43" xfId="42" applyFont="1" applyBorder="1" applyAlignment="1" applyProtection="1">
      <alignment horizontal="center" vertical="center" wrapText="1"/>
      <protection/>
    </xf>
    <xf numFmtId="0" fontId="6" fillId="0" borderId="44" xfId="42" applyFont="1" applyBorder="1" applyAlignment="1" applyProtection="1">
      <alignment horizontal="center" vertical="center" wrapText="1"/>
      <protection/>
    </xf>
    <xf numFmtId="0" fontId="6" fillId="0" borderId="45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46" xfId="42" applyFont="1" applyBorder="1" applyAlignment="1" applyProtection="1">
      <alignment horizontal="center" vertical="center" wrapText="1"/>
      <protection/>
    </xf>
    <xf numFmtId="0" fontId="15" fillId="0" borderId="47" xfId="0" applyNumberFormat="1" applyFont="1" applyBorder="1" applyAlignment="1">
      <alignment horizontal="center" vertical="center" wrapText="1"/>
    </xf>
    <xf numFmtId="0" fontId="15" fillId="0" borderId="48" xfId="0" applyNumberFormat="1" applyFont="1" applyBorder="1" applyAlignment="1">
      <alignment horizontal="center" vertical="center" wrapText="1"/>
    </xf>
    <xf numFmtId="0" fontId="15" fillId="0" borderId="49" xfId="0" applyNumberFormat="1" applyFont="1" applyBorder="1" applyAlignment="1">
      <alignment horizontal="center" vertical="center" wrapText="1"/>
    </xf>
    <xf numFmtId="0" fontId="15" fillId="0" borderId="50" xfId="0" applyNumberFormat="1" applyFont="1" applyBorder="1" applyAlignment="1">
      <alignment horizontal="center" vertical="center" wrapText="1"/>
    </xf>
    <xf numFmtId="0" fontId="15" fillId="0" borderId="51" xfId="0" applyNumberFormat="1" applyFont="1" applyBorder="1" applyAlignment="1">
      <alignment horizontal="center" vertical="center" wrapText="1"/>
    </xf>
    <xf numFmtId="0" fontId="15" fillId="0" borderId="52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3" xfId="0" applyBorder="1" applyAlignment="1">
      <alignment horizontal="center"/>
    </xf>
    <xf numFmtId="0" fontId="6" fillId="0" borderId="33" xfId="42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4" fillId="0" borderId="54" xfId="0" applyNumberFormat="1" applyFont="1" applyBorder="1" applyAlignment="1">
      <alignment horizontal="center" vertical="center" wrapText="1"/>
    </xf>
    <xf numFmtId="0" fontId="14" fillId="0" borderId="55" xfId="0" applyNumberFormat="1" applyFont="1" applyBorder="1" applyAlignment="1">
      <alignment horizontal="center" vertical="center" wrapText="1"/>
    </xf>
    <xf numFmtId="0" fontId="14" fillId="0" borderId="56" xfId="0" applyNumberFormat="1" applyFont="1" applyBorder="1" applyAlignment="1">
      <alignment horizontal="center" vertical="center" wrapText="1"/>
    </xf>
    <xf numFmtId="0" fontId="14" fillId="0" borderId="57" xfId="0" applyNumberFormat="1" applyFont="1" applyBorder="1" applyAlignment="1">
      <alignment horizontal="center" vertical="center" wrapText="1"/>
    </xf>
    <xf numFmtId="0" fontId="14" fillId="0" borderId="58" xfId="0" applyNumberFormat="1" applyFont="1" applyBorder="1" applyAlignment="1">
      <alignment horizontal="center" vertical="center" wrapText="1"/>
    </xf>
    <xf numFmtId="0" fontId="14" fillId="0" borderId="59" xfId="0" applyNumberFormat="1" applyFont="1" applyBorder="1" applyAlignment="1">
      <alignment horizontal="center" vertical="center" wrapText="1"/>
    </xf>
    <xf numFmtId="0" fontId="5" fillId="33" borderId="27" xfId="42" applyFont="1" applyFill="1" applyBorder="1" applyAlignment="1" applyProtection="1">
      <alignment horizontal="center" vertical="center" wrapText="1"/>
      <protection/>
    </xf>
    <xf numFmtId="0" fontId="5" fillId="33" borderId="28" xfId="42" applyFont="1" applyFill="1" applyBorder="1" applyAlignment="1" applyProtection="1">
      <alignment horizontal="center" vertical="center" wrapText="1"/>
      <protection/>
    </xf>
    <xf numFmtId="0" fontId="5" fillId="33" borderId="29" xfId="42" applyFont="1" applyFill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9" fillId="0" borderId="60" xfId="0" applyNumberFormat="1" applyFont="1" applyBorder="1" applyAlignment="1">
      <alignment horizontal="center" vertical="center" wrapText="1"/>
    </xf>
    <xf numFmtId="0" fontId="9" fillId="0" borderId="61" xfId="0" applyNumberFormat="1" applyFont="1" applyBorder="1" applyAlignment="1">
      <alignment horizontal="center" vertical="center" wrapText="1"/>
    </xf>
    <xf numFmtId="0" fontId="9" fillId="0" borderId="62" xfId="0" applyNumberFormat="1" applyFont="1" applyBorder="1" applyAlignment="1">
      <alignment horizontal="center" vertical="center" wrapText="1"/>
    </xf>
    <xf numFmtId="0" fontId="9" fillId="0" borderId="63" xfId="0" applyNumberFormat="1" applyFont="1" applyBorder="1" applyAlignment="1">
      <alignment horizontal="center" vertical="center" wrapText="1"/>
    </xf>
    <xf numFmtId="0" fontId="9" fillId="0" borderId="64" xfId="0" applyNumberFormat="1" applyFont="1" applyBorder="1" applyAlignment="1">
      <alignment horizontal="center" vertical="center" wrapText="1"/>
    </xf>
    <xf numFmtId="0" fontId="9" fillId="0" borderId="65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23" fillId="36" borderId="42" xfId="0" applyFont="1" applyFill="1" applyBorder="1" applyAlignment="1">
      <alignment horizontal="center" vertical="center"/>
    </xf>
    <xf numFmtId="0" fontId="23" fillId="36" borderId="67" xfId="0" applyFont="1" applyFill="1" applyBorder="1" applyAlignment="1">
      <alignment horizontal="center" vertical="center"/>
    </xf>
    <xf numFmtId="0" fontId="23" fillId="36" borderId="30" xfId="0" applyFont="1" applyFill="1" applyBorder="1" applyAlignment="1">
      <alignment horizontal="center" vertical="center"/>
    </xf>
    <xf numFmtId="0" fontId="1" fillId="0" borderId="33" xfId="42" applyFont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24" fillId="0" borderId="42" xfId="42" applyFont="1" applyBorder="1" applyAlignment="1" applyProtection="1">
      <alignment horizontal="center" vertical="center" wrapText="1"/>
      <protection/>
    </xf>
    <xf numFmtId="0" fontId="24" fillId="0" borderId="43" xfId="42" applyFont="1" applyBorder="1" applyAlignment="1" applyProtection="1">
      <alignment horizontal="center" vertical="center" wrapText="1"/>
      <protection/>
    </xf>
    <xf numFmtId="0" fontId="24" fillId="0" borderId="44" xfId="42" applyFont="1" applyBorder="1" applyAlignment="1" applyProtection="1">
      <alignment horizontal="center" vertical="center" wrapText="1"/>
      <protection/>
    </xf>
    <xf numFmtId="0" fontId="24" fillId="0" borderId="30" xfId="42" applyFont="1" applyBorder="1" applyAlignment="1" applyProtection="1">
      <alignment horizontal="center" vertical="center" wrapText="1"/>
      <protection/>
    </xf>
    <xf numFmtId="0" fontId="24" fillId="0" borderId="20" xfId="42" applyFont="1" applyBorder="1" applyAlignment="1" applyProtection="1">
      <alignment horizontal="center" vertical="center" wrapText="1"/>
      <protection/>
    </xf>
    <xf numFmtId="0" fontId="24" fillId="0" borderId="53" xfId="42" applyFont="1" applyBorder="1" applyAlignment="1" applyProtection="1">
      <alignment horizontal="center" vertical="center" wrapText="1"/>
      <protection/>
    </xf>
    <xf numFmtId="0" fontId="24" fillId="0" borderId="45" xfId="42" applyFont="1" applyBorder="1" applyAlignment="1" applyProtection="1">
      <alignment horizontal="center" vertical="center" wrapText="1"/>
      <protection/>
    </xf>
    <xf numFmtId="0" fontId="24" fillId="0" borderId="10" xfId="42" applyFont="1" applyBorder="1" applyAlignment="1" applyProtection="1">
      <alignment horizontal="center" vertical="center" wrapText="1"/>
      <protection/>
    </xf>
    <xf numFmtId="0" fontId="24" fillId="0" borderId="46" xfId="42" applyFont="1" applyBorder="1" applyAlignment="1" applyProtection="1">
      <alignment horizontal="center" vertical="center" wrapText="1"/>
      <protection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3" fillId="35" borderId="42" xfId="0" applyFont="1" applyFill="1" applyBorder="1" applyAlignment="1">
      <alignment horizontal="center" vertical="center"/>
    </xf>
    <xf numFmtId="0" fontId="23" fillId="35" borderId="67" xfId="0" applyFont="1" applyFill="1" applyBorder="1" applyAlignment="1">
      <alignment horizontal="center" vertical="center"/>
    </xf>
    <xf numFmtId="0" fontId="23" fillId="35" borderId="30" xfId="0" applyFont="1" applyFill="1" applyBorder="1" applyAlignment="1">
      <alignment horizontal="center" vertical="center"/>
    </xf>
    <xf numFmtId="0" fontId="1" fillId="0" borderId="42" xfId="42" applyFont="1" applyBorder="1" applyAlignment="1" applyProtection="1">
      <alignment horizontal="center" vertical="center" wrapText="1"/>
      <protection/>
    </xf>
    <xf numFmtId="0" fontId="1" fillId="0" borderId="43" xfId="42" applyFont="1" applyBorder="1" applyAlignment="1" applyProtection="1">
      <alignment horizontal="center" vertical="center" wrapText="1"/>
      <protection/>
    </xf>
    <xf numFmtId="0" fontId="1" fillId="0" borderId="44" xfId="42" applyFont="1" applyBorder="1" applyAlignment="1" applyProtection="1">
      <alignment horizontal="center" vertical="center" wrapText="1"/>
      <protection/>
    </xf>
    <xf numFmtId="0" fontId="1" fillId="0" borderId="45" xfId="42" applyFont="1" applyBorder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 wrapText="1"/>
      <protection/>
    </xf>
    <xf numFmtId="0" fontId="1" fillId="0" borderId="46" xfId="42" applyFont="1" applyBorder="1" applyAlignment="1" applyProtection="1">
      <alignment horizontal="center" vertical="center" wrapText="1"/>
      <protection/>
    </xf>
    <xf numFmtId="0" fontId="12" fillId="33" borderId="28" xfId="42" applyFont="1" applyFill="1" applyBorder="1" applyAlignment="1" applyProtection="1">
      <alignment horizontal="center" vertical="center" wrapText="1"/>
      <protection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0" fillId="0" borderId="43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35" borderId="27" xfId="42" applyFont="1" applyFill="1" applyBorder="1" applyAlignment="1" applyProtection="1">
      <alignment horizontal="center" vertical="center"/>
      <protection/>
    </xf>
    <xf numFmtId="0" fontId="22" fillId="35" borderId="28" xfId="42" applyFont="1" applyFill="1" applyBorder="1" applyAlignment="1" applyProtection="1">
      <alignment horizontal="center" vertical="center"/>
      <protection/>
    </xf>
    <xf numFmtId="0" fontId="22" fillId="35" borderId="29" xfId="42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>
      <alignment horizontal="center" vertical="center"/>
    </xf>
    <xf numFmtId="0" fontId="23" fillId="34" borderId="67" xfId="0" applyFont="1" applyFill="1" applyBorder="1" applyAlignment="1">
      <alignment horizontal="center" vertical="center"/>
    </xf>
    <xf numFmtId="0" fontId="23" fillId="34" borderId="30" xfId="0" applyFont="1" applyFill="1" applyBorder="1" applyAlignment="1">
      <alignment horizontal="center" vertical="center"/>
    </xf>
    <xf numFmtId="0" fontId="6" fillId="0" borderId="37" xfId="42" applyFont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>
      <alignment horizontal="center" vertical="center"/>
    </xf>
    <xf numFmtId="0" fontId="6" fillId="0" borderId="68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6" fillId="0" borderId="30" xfId="42" applyFont="1" applyBorder="1" applyAlignment="1" applyProtection="1">
      <alignment horizontal="center" vertical="center" wrapText="1"/>
      <protection/>
    </xf>
    <xf numFmtId="0" fontId="6" fillId="0" borderId="20" xfId="42" applyFont="1" applyBorder="1" applyAlignment="1" applyProtection="1">
      <alignment horizontal="center" vertical="center" wrapText="1"/>
      <protection/>
    </xf>
    <xf numFmtId="0" fontId="6" fillId="0" borderId="53" xfId="42" applyFont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left" vertical="center"/>
    </xf>
    <xf numFmtId="49" fontId="0" fillId="0" borderId="70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0</xdr:col>
      <xdr:colOff>447675</xdr:colOff>
      <xdr:row>1</xdr:row>
      <xdr:rowOff>304800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342900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81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316075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Лист1"/>
      <sheetName val="регистрация"/>
    </sheetNames>
    <sheetDataSet>
      <sheetData sheetId="0">
        <row r="2">
          <cell r="A2" t="str">
            <v>ПЕРВЕНСТВО СЕВЕРО-КАВКАЗСКОГО ФЕДЕРАЛЬНОГО ОКРУГА ПО САМБО СРЕДИ ЮНИОРОВ И ЮНИОРОК 2001-2003 ГГР</v>
          </cell>
        </row>
        <row r="3">
          <cell r="A3" t="str">
            <v>21-23.11.2020   г.Нальчик</v>
          </cell>
        </row>
        <row r="6">
          <cell r="A6" t="str">
            <v>Гл. судья, судья ВК</v>
          </cell>
          <cell r="G6" t="str">
            <v>Джанбеков Т. А.</v>
          </cell>
        </row>
        <row r="7">
          <cell r="G7" t="str">
            <v>/г. Каспийск/</v>
          </cell>
        </row>
        <row r="8">
          <cell r="A8" t="str">
            <v>Гл. секретарь, судья ВК</v>
          </cell>
          <cell r="G8" t="str">
            <v>Ляликова С Я.</v>
          </cell>
        </row>
        <row r="9">
          <cell r="G9" t="str">
            <v>/г.Владикавказ/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zoomScalePageLayoutView="0" workbookViewId="0" topLeftCell="A1">
      <selection activeCell="C10" sqref="C10:C11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29" t="s">
        <v>25</v>
      </c>
      <c r="B1" s="129"/>
      <c r="C1" s="129"/>
      <c r="D1" s="129"/>
      <c r="E1" s="129"/>
      <c r="F1" s="129"/>
      <c r="G1" s="129"/>
    </row>
    <row r="2" spans="1:7" ht="25.5" customHeight="1" thickBot="1">
      <c r="A2" s="130" t="s">
        <v>27</v>
      </c>
      <c r="B2" s="131"/>
      <c r="C2" s="131"/>
      <c r="D2" s="131"/>
      <c r="E2" s="131"/>
      <c r="F2" s="131"/>
      <c r="G2" s="131"/>
    </row>
    <row r="3" spans="1:7" ht="32.25" customHeight="1" thickBot="1">
      <c r="A3" s="126" t="str">
        <f>HYPERLINK('[1]реквизиты'!$A$2)</f>
        <v>ПЕРВЕНСТВО СЕВЕРО-КАВКАЗСКОГО ФЕДЕРАЛЬНОГО ОКРУГА ПО САМБО СРЕДИ ЮНИОРОВ И ЮНИОРОК 2001-2003 ГГР</v>
      </c>
      <c r="B3" s="127"/>
      <c r="C3" s="127"/>
      <c r="D3" s="127"/>
      <c r="E3" s="127"/>
      <c r="F3" s="127"/>
      <c r="G3" s="128"/>
    </row>
    <row r="4" spans="1:7" ht="15" customHeight="1">
      <c r="A4" s="132" t="str">
        <f>HYPERLINK('[1]реквизиты'!$A$3)</f>
        <v>21-23.11.2020   г.Нальчик</v>
      </c>
      <c r="B4" s="132"/>
      <c r="C4" s="132"/>
      <c r="D4" s="132"/>
      <c r="E4" s="132"/>
      <c r="F4" s="132"/>
      <c r="G4" s="132"/>
    </row>
    <row r="5" spans="4:5" ht="24" customHeight="1">
      <c r="D5" s="133" t="str">
        <f>HYPERLINK('пр.взв.'!D4)</f>
        <v>в.к. 88  кг.</v>
      </c>
      <c r="E5" s="134"/>
    </row>
    <row r="6" spans="1:7" ht="12.75" customHeight="1">
      <c r="A6" s="115" t="s">
        <v>9</v>
      </c>
      <c r="B6" s="115" t="s">
        <v>4</v>
      </c>
      <c r="C6" s="115" t="s">
        <v>5</v>
      </c>
      <c r="D6" s="117" t="s">
        <v>6</v>
      </c>
      <c r="E6" s="117" t="s">
        <v>7</v>
      </c>
      <c r="F6" s="115" t="s">
        <v>11</v>
      </c>
      <c r="G6" s="115" t="s">
        <v>8</v>
      </c>
    </row>
    <row r="7" spans="1:7" ht="12.75">
      <c r="A7" s="116"/>
      <c r="B7" s="116"/>
      <c r="C7" s="116"/>
      <c r="D7" s="116"/>
      <c r="E7" s="116"/>
      <c r="F7" s="116"/>
      <c r="G7" s="116"/>
    </row>
    <row r="8" spans="1:7" ht="12.75" customHeight="1">
      <c r="A8" s="115">
        <v>1</v>
      </c>
      <c r="B8" s="122">
        <f>'пр.хода'!H8</f>
        <v>14</v>
      </c>
      <c r="C8" s="118" t="str">
        <f>VLOOKUP(B8,'пр.взв.'!B7:G38,2,FALSE)</f>
        <v>ПШЕНОКОВ АЛЬБЕРТ ЖИРАСЛАНОВИЧ</v>
      </c>
      <c r="D8" s="120" t="str">
        <f>VLOOKUP(B8,'пр.взв.'!B7:G38,3,FALSE)</f>
        <v>06.11.2001 1 РАЗРЯД</v>
      </c>
      <c r="E8" s="120" t="str">
        <f>VLOOKUP(B8,'пр.взв.'!B7:G38,4,FALSE)</f>
        <v>КБР ДИНАМО</v>
      </c>
      <c r="F8" s="120">
        <f>VLOOKUP(B8,'пр.взв.'!B7:G38,5,FALSE)</f>
        <v>0</v>
      </c>
      <c r="G8" s="118" t="str">
        <f>VLOOKUP(B8,'пр.взв.'!B7:G38,6,FALSE)</f>
        <v>МАХОВ О.</v>
      </c>
    </row>
    <row r="9" spans="1:7" ht="12.75">
      <c r="A9" s="116"/>
      <c r="B9" s="123"/>
      <c r="C9" s="119"/>
      <c r="D9" s="121"/>
      <c r="E9" s="121"/>
      <c r="F9" s="121"/>
      <c r="G9" s="119"/>
    </row>
    <row r="10" spans="1:7" ht="12.75" customHeight="1">
      <c r="A10" s="115">
        <v>2</v>
      </c>
      <c r="B10" s="122">
        <f>'пр.хода'!H19</f>
        <v>7</v>
      </c>
      <c r="C10" s="118" t="str">
        <f>VLOOKUP(B10,'пр.взв.'!B7:G38,2,FALSE)</f>
        <v>МАГОМЕДОМАРОВ ТИНАМАГОМЕД ИСМАИЛОВИЧ</v>
      </c>
      <c r="D10" s="120" t="str">
        <f>VLOOKUP(B10,'пр.взв.'!B7:G38,3,FALSE)</f>
        <v>03.01.2003 1 РАЗРЯД</v>
      </c>
      <c r="E10" s="120" t="str">
        <f>VLOOKUP(B10,'пр.взв.'!B7:G38,4,FALSE)</f>
        <v>РД ПР</v>
      </c>
      <c r="F10" s="120">
        <f>VLOOKUP(B10,'пр.взв.'!B7:G38,5,FALSE)</f>
        <v>0</v>
      </c>
      <c r="G10" s="118" t="str">
        <f>VLOOKUP(B10,'пр.взв.'!B7:G38,6,FALSE)</f>
        <v>МАГОМЕДОВ М. А.</v>
      </c>
    </row>
    <row r="11" spans="1:7" ht="12.75">
      <c r="A11" s="116"/>
      <c r="B11" s="123"/>
      <c r="C11" s="119"/>
      <c r="D11" s="121"/>
      <c r="E11" s="121"/>
      <c r="F11" s="121"/>
      <c r="G11" s="119"/>
    </row>
    <row r="12" spans="1:7" ht="12.75" customHeight="1">
      <c r="A12" s="115">
        <v>3</v>
      </c>
      <c r="B12" s="122">
        <f>'пр.хода'!E32</f>
        <v>12</v>
      </c>
      <c r="C12" s="118" t="str">
        <f>VLOOKUP(B12,'пр.взв.'!B7:G38,2,FALSE)</f>
        <v>ПАН ГЕОРГИЙ СТАНИСЛАВОВИЧ</v>
      </c>
      <c r="D12" s="120" t="str">
        <f>VLOOKUP(B12,'пр.взв.'!B7:G38,3,FALSE)</f>
        <v>02.10.2001 КМС</v>
      </c>
      <c r="E12" s="120" t="str">
        <f>VLOOKUP(B12,'пр.взв.'!B7:G38,4,FALSE)</f>
        <v>РСО-А ДИНАМО</v>
      </c>
      <c r="F12" s="120">
        <f>VLOOKUP(B12,'пр.взв.'!B7:G38,5,FALSE)</f>
        <v>0</v>
      </c>
      <c r="G12" s="118" t="str">
        <f>VLOOKUP(B12,'пр.взв.'!B7:G38,6,FALSE)</f>
        <v>ШВЕЦОВ А. А.</v>
      </c>
    </row>
    <row r="13" spans="1:7" ht="12.75">
      <c r="A13" s="116"/>
      <c r="B13" s="123"/>
      <c r="C13" s="119"/>
      <c r="D13" s="121"/>
      <c r="E13" s="121"/>
      <c r="F13" s="121"/>
      <c r="G13" s="119"/>
    </row>
    <row r="14" spans="1:7" ht="12.75" customHeight="1">
      <c r="A14" s="115">
        <v>3</v>
      </c>
      <c r="B14" s="122">
        <f>'пр.хода'!Q32</f>
        <v>9</v>
      </c>
      <c r="C14" s="118" t="str">
        <f>VLOOKUP(B14,'пр.взв.'!B7:G38,2,FALSE)</f>
        <v>УСМАНОВ ТУРПАЛ-АЛИ ИБРАГИМОВИЧ</v>
      </c>
      <c r="D14" s="120" t="str">
        <f>VLOOKUP(B14,'пр.взв.'!B7:G38,3,FALSE)</f>
        <v>26.06.2002 1 РАЗРЯД</v>
      </c>
      <c r="E14" s="120" t="str">
        <f>VLOOKUP(B14,'пр.взв.'!B7:G38,4,FALSE)</f>
        <v>ЧР МИНСПОРТ</v>
      </c>
      <c r="F14" s="120">
        <f>VLOOKUP(B14,'пр.взв.'!B7:G38,5,FALSE)</f>
        <v>0</v>
      </c>
      <c r="G14" s="118" t="str">
        <f>VLOOKUP(B14,'пр.взв.'!B7:G38,6,FALSE)</f>
        <v>БЕРСАНУКАЕВ А.</v>
      </c>
    </row>
    <row r="15" spans="1:7" ht="12.75">
      <c r="A15" s="116"/>
      <c r="B15" s="123"/>
      <c r="C15" s="119"/>
      <c r="D15" s="121"/>
      <c r="E15" s="121"/>
      <c r="F15" s="121"/>
      <c r="G15" s="119"/>
    </row>
    <row r="16" spans="1:7" ht="12.75" customHeight="1">
      <c r="A16" s="124" t="s">
        <v>33</v>
      </c>
      <c r="B16" s="122">
        <v>3</v>
      </c>
      <c r="C16" s="118" t="str">
        <f>VLOOKUP(B16,'пр.взв.'!B7:G38,2,FALSE)</f>
        <v>ГУСЕЙНОВ МАГОМЕДАЛИ ФАИГОВИЧ</v>
      </c>
      <c r="D16" s="120" t="str">
        <f>VLOOKUP(B16,'пр.взв.'!B7:G38,3,FALSE)</f>
        <v>19.09.2001 1 РАЗРЯД</v>
      </c>
      <c r="E16" s="120" t="str">
        <f>VLOOKUP(B16,'пр.взв.'!B7:G38,4,FALSE)</f>
        <v>РД ПР</v>
      </c>
      <c r="F16" s="120">
        <f>VLOOKUP(B16,'пр.взв.'!B7:G38,5,FALSE)</f>
        <v>0</v>
      </c>
      <c r="G16" s="118" t="str">
        <f>VLOOKUP(B16,'пр.взв.'!B7:G38,6,FALSE)</f>
        <v>МАГОМЕДОВ М. А.</v>
      </c>
    </row>
    <row r="17" spans="1:7" ht="12.75">
      <c r="A17" s="125"/>
      <c r="B17" s="123"/>
      <c r="C17" s="119"/>
      <c r="D17" s="121"/>
      <c r="E17" s="121"/>
      <c r="F17" s="121"/>
      <c r="G17" s="119"/>
    </row>
    <row r="18" spans="1:7" ht="12.75" customHeight="1">
      <c r="A18" s="124" t="s">
        <v>33</v>
      </c>
      <c r="B18" s="122">
        <v>4</v>
      </c>
      <c r="C18" s="118" t="str">
        <f>VLOOKUP(B18,'пр.взв.'!B7:G22,2,FALSE)</f>
        <v>ЧУТУЕВ ГАМЗАТ СУЛЕЙМАНОВИ</v>
      </c>
      <c r="D18" s="120" t="str">
        <f>VLOOKUP(B18,'пр.взв.'!B7:G22,3,FALSE)</f>
        <v>04.07.2003 1 РАЗРЯД</v>
      </c>
      <c r="E18" s="120" t="str">
        <f>VLOOKUP(B18,'пр.взв.'!B7:G22,4,FALSE)</f>
        <v>РД ПР</v>
      </c>
      <c r="F18" s="120">
        <f>VLOOKUP(B18,'пр.взв.'!B7:G22,5,FALSE)</f>
        <v>0</v>
      </c>
      <c r="G18" s="118" t="str">
        <f>VLOOKUP(B18,'пр.взв.'!B7:G22,6,FALSE)</f>
        <v>ДЖАНБЕКОВ Т. А.</v>
      </c>
    </row>
    <row r="19" spans="1:7" ht="12.75">
      <c r="A19" s="125"/>
      <c r="B19" s="123"/>
      <c r="C19" s="119"/>
      <c r="D19" s="121"/>
      <c r="E19" s="121"/>
      <c r="F19" s="121"/>
      <c r="G19" s="119"/>
    </row>
    <row r="20" spans="1:7" ht="12.75" customHeight="1">
      <c r="A20" s="124" t="s">
        <v>102</v>
      </c>
      <c r="B20" s="122">
        <v>1</v>
      </c>
      <c r="C20" s="118" t="str">
        <f>VLOOKUP(B20,'пр.взв.'!B7:G38,2,FALSE)</f>
        <v>АБДУЛКАДИРОВ ОСМАН МАГОМЕДОВИЧ</v>
      </c>
      <c r="D20" s="120" t="str">
        <f>VLOOKUP(B20,'пр.взв.'!B7:G38,3,FALSE)</f>
        <v>02.04.2002 1 РАЗРЯД</v>
      </c>
      <c r="E20" s="120" t="str">
        <f>VLOOKUP(B20,'пр.взв.'!B7:G38,4,FALSE)</f>
        <v>РД ПР</v>
      </c>
      <c r="F20" s="120">
        <f>VLOOKUP(B20,'пр.взв.'!B7:G38,5,FALSE)</f>
        <v>0</v>
      </c>
      <c r="G20" s="118" t="str">
        <f>VLOOKUP(B20,'пр.взв.'!B7:G38,6,FALSE)</f>
        <v>МАГОМЕДОВ А. С., ИСАЕВ Б. И.</v>
      </c>
    </row>
    <row r="21" spans="1:7" ht="12.75">
      <c r="A21" s="125"/>
      <c r="B21" s="123"/>
      <c r="C21" s="119"/>
      <c r="D21" s="121"/>
      <c r="E21" s="121"/>
      <c r="F21" s="121"/>
      <c r="G21" s="119"/>
    </row>
    <row r="22" spans="1:7" ht="12.75" customHeight="1">
      <c r="A22" s="124" t="s">
        <v>102</v>
      </c>
      <c r="B22" s="122">
        <v>6</v>
      </c>
      <c r="C22" s="118" t="str">
        <f>VLOOKUP(B22,'пр.взв.'!B5:G36,2,FALSE)</f>
        <v>САИДОВ МУХАММЕД АРИФОВИЧ</v>
      </c>
      <c r="D22" s="120" t="str">
        <f>VLOOKUP(B22,'пр.взв.'!B5:G36,3,FALSE)</f>
        <v>25.07.2003 1 РАЗРЯД</v>
      </c>
      <c r="E22" s="120" t="str">
        <f>VLOOKUP(B22,'пр.взв.'!B5:G36,4,FALSE)</f>
        <v>РД ПР</v>
      </c>
      <c r="F22" s="120">
        <f>VLOOKUP(B22,'пр.взв.'!B5:G36,5,FALSE)</f>
        <v>0</v>
      </c>
      <c r="G22" s="118" t="str">
        <f>VLOOKUP(B22,'пр.взв.'!B5:G36,6,FALSE)</f>
        <v>ИСМАИЛОВ А.</v>
      </c>
    </row>
    <row r="23" spans="1:7" ht="12.75">
      <c r="A23" s="125"/>
      <c r="B23" s="123"/>
      <c r="C23" s="119"/>
      <c r="D23" s="121"/>
      <c r="E23" s="121"/>
      <c r="F23" s="121"/>
      <c r="G23" s="119"/>
    </row>
    <row r="24" spans="1:7" ht="12.75" customHeight="1">
      <c r="A24" s="115" t="s">
        <v>32</v>
      </c>
      <c r="B24" s="122">
        <v>2</v>
      </c>
      <c r="C24" s="118" t="str">
        <f>VLOOKUP(B24,'пр.взв.'!B7:G38,2,FALSE)</f>
        <v>БЕГОВ БЕГОВ ХАЙБУЛАЕВИЧ</v>
      </c>
      <c r="D24" s="120" t="str">
        <f>VLOOKUP(B24,'пр.взв.'!B7:G38,3,FALSE)</f>
        <v>19.08.2001 1 РАЗРЯД</v>
      </c>
      <c r="E24" s="120" t="str">
        <f>VLOOKUP(B24,'пр.взв.'!B7:G38,4,FALSE)</f>
        <v>РД ПР</v>
      </c>
      <c r="F24" s="120">
        <f>VLOOKUP(B24,'пр.взв.'!B7:G38,5,FALSE)</f>
        <v>0</v>
      </c>
      <c r="G24" s="118" t="str">
        <f>VLOOKUP(B24,'пр.взв.'!B7:G38,6,FALSE)</f>
        <v>МАГОМЕДОВ М. А.</v>
      </c>
    </row>
    <row r="25" spans="1:7" ht="12.75">
      <c r="A25" s="116"/>
      <c r="B25" s="123"/>
      <c r="C25" s="119"/>
      <c r="D25" s="121"/>
      <c r="E25" s="121"/>
      <c r="F25" s="121"/>
      <c r="G25" s="119"/>
    </row>
    <row r="26" spans="1:7" ht="12.75" customHeight="1">
      <c r="A26" s="115" t="s">
        <v>32</v>
      </c>
      <c r="B26" s="122">
        <v>5</v>
      </c>
      <c r="C26" s="118" t="str">
        <f>VLOOKUP(B26,'пр.взв.'!B7:G38,2,FALSE)</f>
        <v>ЭМИРАЛИЕВ СУЛТАН ЭЛЬБРУСОВИЧ</v>
      </c>
      <c r="D26" s="120" t="str">
        <f>VLOOKUP(B26,'пр.взв.'!B7:G38,3,FALSE)</f>
        <v>11.11.2003 1 РАЗРЯД</v>
      </c>
      <c r="E26" s="120" t="str">
        <f>VLOOKUP(B26,'пр.взв.'!B7:G38,4,FALSE)</f>
        <v>РД ПР</v>
      </c>
      <c r="F26" s="120">
        <f>VLOOKUP(B26,'пр.взв.'!B7:G38,5,FALSE)</f>
        <v>0</v>
      </c>
      <c r="G26" s="118" t="str">
        <f>VLOOKUP(B26,'пр.взв.'!B7:G38,6,FALSE)</f>
        <v>ДЖАНБЕКОВ Т. А.</v>
      </c>
    </row>
    <row r="27" spans="1:7" ht="12.75">
      <c r="A27" s="116"/>
      <c r="B27" s="123"/>
      <c r="C27" s="119"/>
      <c r="D27" s="121"/>
      <c r="E27" s="121"/>
      <c r="F27" s="121"/>
      <c r="G27" s="119"/>
    </row>
    <row r="28" spans="1:7" ht="12.75" customHeight="1">
      <c r="A28" s="115" t="s">
        <v>32</v>
      </c>
      <c r="B28" s="122">
        <v>8</v>
      </c>
      <c r="C28" s="118" t="str">
        <f>VLOOKUP(B28,'пр.взв.'!B7:G38,2,FALSE)</f>
        <v>АЛИЕВ УМАХАН ЗАЙНУЛАБИДОВИЧ</v>
      </c>
      <c r="D28" s="120" t="str">
        <f>VLOOKUP(B28,'пр.взв.'!B7:G38,3,FALSE)</f>
        <v>21.03.2003 1 РАЗРЯД</v>
      </c>
      <c r="E28" s="120" t="str">
        <f>VLOOKUP(B28,'пр.взв.'!B7:G38,4,FALSE)</f>
        <v>РД ПР</v>
      </c>
      <c r="F28" s="120">
        <f>VLOOKUP(B28,'пр.взв.'!B7:G38,5,FALSE)</f>
        <v>0</v>
      </c>
      <c r="G28" s="118" t="str">
        <f>VLOOKUP(B28,'пр.взв.'!B7:G38,6,FALSE)</f>
        <v>МАГОМЕДОВ М. А.</v>
      </c>
    </row>
    <row r="29" spans="1:7" ht="12.75">
      <c r="A29" s="116"/>
      <c r="B29" s="123"/>
      <c r="C29" s="119"/>
      <c r="D29" s="121"/>
      <c r="E29" s="121"/>
      <c r="F29" s="121"/>
      <c r="G29" s="119"/>
    </row>
    <row r="30" spans="1:7" ht="12.75">
      <c r="A30" s="115" t="s">
        <v>32</v>
      </c>
      <c r="B30" s="122">
        <v>10</v>
      </c>
      <c r="C30" s="118" t="str">
        <f>VLOOKUP(B30,'пр.взв.'!B7:G38,2,FALSE)</f>
        <v>ХАДЖИМУРАДОВ ТАМЕРЛАН РУСЛАНОВИЧ</v>
      </c>
      <c r="D30" s="120" t="str">
        <f>VLOOKUP(B30,'пр.взв.'!B7:G38,3,FALSE)</f>
        <v>11.10.2002 1 РАЗРЯД</v>
      </c>
      <c r="E30" s="120" t="str">
        <f>VLOOKUP(B30,'пр.взв.'!B15:G30,4,FALSE)</f>
        <v>ЧР МИНСПОРТ</v>
      </c>
      <c r="F30" s="120">
        <f>VLOOKUP(B30,'пр.взв.'!B7:G38,5,FALSE)</f>
        <v>0</v>
      </c>
      <c r="G30" s="118" t="str">
        <f>VLOOKUP(B30,'пр.взв.'!B7:G38,6,FALSE)</f>
        <v>УСПАЕВ Б.</v>
      </c>
    </row>
    <row r="31" spans="1:7" ht="12.75">
      <c r="A31" s="116"/>
      <c r="B31" s="123"/>
      <c r="C31" s="119"/>
      <c r="D31" s="121"/>
      <c r="E31" s="121"/>
      <c r="F31" s="121"/>
      <c r="G31" s="119"/>
    </row>
    <row r="32" spans="1:7" ht="12.75">
      <c r="A32" s="115" t="s">
        <v>32</v>
      </c>
      <c r="B32" s="122">
        <v>11</v>
      </c>
      <c r="C32" s="118" t="str">
        <f>VLOOKUP(B32,'пр.взв.'!B7:G38,2,FALSE)</f>
        <v>МАГОМАДОВ МАГОМЕД МУСЛИМОВИЧ</v>
      </c>
      <c r="D32" s="120" t="str">
        <f>VLOOKUP(B32,'пр.взв.'!B7:G38,3,FALSE)</f>
        <v>17.10.2001 1 РАЗРЯД</v>
      </c>
      <c r="E32" s="120" t="str">
        <f>VLOOKUP(B32,'пр.взв.'!B17:G32,4,FALSE)</f>
        <v>ЧР МИНСПОРТ</v>
      </c>
      <c r="F32" s="120">
        <f>VLOOKUP(B32,'пр.взв.'!B7:G38,5,FALSE)</f>
        <v>0</v>
      </c>
      <c r="G32" s="118" t="str">
        <f>VLOOKUP(B32,'пр.взв.'!B7:G38,6,FALSE)</f>
        <v>АЛБАСТОВ М.</v>
      </c>
    </row>
    <row r="33" spans="1:7" ht="12" customHeight="1">
      <c r="A33" s="116"/>
      <c r="B33" s="123"/>
      <c r="C33" s="119"/>
      <c r="D33" s="121"/>
      <c r="E33" s="121"/>
      <c r="F33" s="121"/>
      <c r="G33" s="119"/>
    </row>
    <row r="34" spans="1:7" ht="12.75">
      <c r="A34" s="115" t="s">
        <v>32</v>
      </c>
      <c r="B34" s="122">
        <v>13</v>
      </c>
      <c r="C34" s="118" t="str">
        <f>VLOOKUP(B34,'пр.взв.'!B7:G38,2,FALSE)</f>
        <v>ХАЧУКОВ РАДМИР РУСЛАНОВИЧ</v>
      </c>
      <c r="D34" s="120" t="str">
        <f>VLOOKUP(B34,'пр.взв.'!B7:G38,3,FALSE)</f>
        <v>10.06.2002 КМС</v>
      </c>
      <c r="E34" s="120" t="str">
        <f>VLOOKUP(B34,'пр.взв.'!B19:G34,4,FALSE)</f>
        <v>КЧР ВС</v>
      </c>
      <c r="F34" s="120">
        <f>VLOOKUP(B34,'пр.взв.'!B7:G38,5,FALSE)</f>
        <v>0</v>
      </c>
      <c r="G34" s="118" t="str">
        <f>VLOOKUP(B34,'пр.взв.'!B7:G38,6,FALSE)</f>
        <v>АБИТОВ М. М.</v>
      </c>
    </row>
    <row r="35" spans="1:7" ht="12.75">
      <c r="A35" s="116"/>
      <c r="B35" s="123"/>
      <c r="C35" s="119"/>
      <c r="D35" s="121"/>
      <c r="E35" s="121"/>
      <c r="F35" s="121"/>
      <c r="G35" s="119"/>
    </row>
    <row r="36" spans="1:7" ht="12.75">
      <c r="A36" s="115" t="s">
        <v>32</v>
      </c>
      <c r="B36" s="122">
        <v>15</v>
      </c>
      <c r="C36" s="118" t="str">
        <f>VLOOKUP(B36,'пр.взв.'!B7:G38,2,FALSE)</f>
        <v>АНАНОВ РОМАН АРМАНОВИЧ</v>
      </c>
      <c r="D36" s="120" t="str">
        <f>VLOOKUP(B36,'пр.взв.'!B7:G38,3,FALSE)</f>
        <v>28.03.2003 КМС</v>
      </c>
      <c r="E36" s="120" t="str">
        <f>VLOOKUP(B36,'пр.взв.'!B21:G36,4,FALSE)</f>
        <v>СК</v>
      </c>
      <c r="F36" s="120">
        <f>VLOOKUP(B36,'пр.взв.'!B7:G38,5,FALSE)</f>
        <v>0</v>
      </c>
      <c r="G36" s="118" t="str">
        <f>VLOOKUP(B36,'пр.взв.'!B7:G38,6,FALSE)</f>
        <v>АБРАМЯН Д. А.</v>
      </c>
    </row>
    <row r="37" spans="1:7" ht="12.75">
      <c r="A37" s="116"/>
      <c r="B37" s="123"/>
      <c r="C37" s="119"/>
      <c r="D37" s="121"/>
      <c r="E37" s="121"/>
      <c r="F37" s="121"/>
      <c r="G37" s="119"/>
    </row>
    <row r="38" spans="1:7" ht="12.75">
      <c r="A38" s="115" t="s">
        <v>32</v>
      </c>
      <c r="B38" s="122">
        <v>16</v>
      </c>
      <c r="C38" s="118" t="str">
        <f>VLOOKUP(B38,'пр.взв.'!B7:G38,2,FALSE)</f>
        <v>БАГАНДОВ АЛИ БАГАНДОВИЧ</v>
      </c>
      <c r="D38" s="120" t="str">
        <f>VLOOKUP(B38,'пр.взв.'!B7:G38,3,FALSE)</f>
        <v>03.07.2003 1 РАЗРЯД</v>
      </c>
      <c r="E38" s="120" t="str">
        <f>VLOOKUP(B38,'пр.взв.'!B23:G38,4,FALSE)</f>
        <v>РД ПР</v>
      </c>
      <c r="F38" s="120">
        <f>VLOOKUP(B38,'пр.взв.'!B7:G38,5,FALSE)</f>
        <v>0</v>
      </c>
      <c r="G38" s="118" t="str">
        <f>VLOOKUP(B38,'пр.взв.'!B7:G38,6,FALSE)</f>
        <v>ГАСАНХАНОВ З. М.</v>
      </c>
    </row>
    <row r="39" spans="1:7" ht="12.75">
      <c r="A39" s="116"/>
      <c r="B39" s="123"/>
      <c r="C39" s="119"/>
      <c r="D39" s="121"/>
      <c r="E39" s="121"/>
      <c r="F39" s="121"/>
      <c r="G39" s="119"/>
    </row>
    <row r="42" spans="1:7" ht="15">
      <c r="A42" s="76" t="str">
        <f>HYPERLINK('[1]реквизиты'!$A$6)</f>
        <v>Гл. судья, судья ВК</v>
      </c>
      <c r="B42" s="77"/>
      <c r="C42" s="78"/>
      <c r="D42" s="79"/>
      <c r="E42" s="79"/>
      <c r="F42" s="80" t="str">
        <f>HYPERLINK('[1]реквизиты'!$G$6)</f>
        <v>Джанбеков Т. А.</v>
      </c>
      <c r="G42" s="5"/>
    </row>
    <row r="43" spans="1:7" ht="15">
      <c r="A43" s="77"/>
      <c r="B43" s="77"/>
      <c r="C43" s="78"/>
      <c r="D43" s="5"/>
      <c r="E43" s="5"/>
      <c r="F43" s="81" t="str">
        <f>HYPERLINK('[1]реквизиты'!$G$7)</f>
        <v>/г. Каспийск/</v>
      </c>
      <c r="G43" s="5"/>
    </row>
    <row r="44" spans="1:7" ht="15">
      <c r="A44" s="77"/>
      <c r="B44" s="77"/>
      <c r="C44" s="78"/>
      <c r="D44" s="5"/>
      <c r="E44" s="5"/>
      <c r="F44" s="5"/>
      <c r="G44" s="5"/>
    </row>
    <row r="45" spans="1:7" ht="15">
      <c r="A45" s="76" t="str">
        <f>HYPERLINK('[1]реквизиты'!$A$8)</f>
        <v>Гл. секретарь, судья ВК</v>
      </c>
      <c r="B45" s="77"/>
      <c r="C45" s="78"/>
      <c r="D45" s="79"/>
      <c r="E45" s="79"/>
      <c r="F45" s="80" t="str">
        <f>HYPERLINK('[1]реквизиты'!$G$8)</f>
        <v>Ляликова С Я.</v>
      </c>
      <c r="G45" s="5"/>
    </row>
    <row r="46" spans="1:7" ht="15">
      <c r="A46" s="77"/>
      <c r="B46" s="77"/>
      <c r="C46" s="77"/>
      <c r="D46" s="5"/>
      <c r="E46" s="5"/>
      <c r="F46" s="81" t="str">
        <f>HYPERLINK('[1]реквизиты'!$G$9)</f>
        <v>/г.Владикавказ/</v>
      </c>
      <c r="G46" s="5"/>
    </row>
  </sheetData>
  <sheetProtection/>
  <mergeCells count="124"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  <mergeCell ref="G20:G21"/>
    <mergeCell ref="G22:G23"/>
    <mergeCell ref="G24:G25"/>
    <mergeCell ref="G26:G27"/>
    <mergeCell ref="E38:E39"/>
    <mergeCell ref="F38:F39"/>
    <mergeCell ref="E34:E35"/>
    <mergeCell ref="F34:F35"/>
    <mergeCell ref="E36:E37"/>
    <mergeCell ref="F36:F37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G12:G13"/>
    <mergeCell ref="G14:G15"/>
    <mergeCell ref="E14:E15"/>
    <mergeCell ref="F14:F15"/>
    <mergeCell ref="E12:E13"/>
    <mergeCell ref="F12:F13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E22:E23"/>
    <mergeCell ref="F22:F23"/>
    <mergeCell ref="F24:F25"/>
    <mergeCell ref="A24:A25"/>
    <mergeCell ref="B24:B25"/>
    <mergeCell ref="C24:C25"/>
    <mergeCell ref="E32:E33"/>
    <mergeCell ref="F32:F33"/>
    <mergeCell ref="F28:F29"/>
    <mergeCell ref="F26:F27"/>
    <mergeCell ref="E30:E31"/>
    <mergeCell ref="F30:F31"/>
    <mergeCell ref="E28:E29"/>
    <mergeCell ref="E24:E25"/>
    <mergeCell ref="E26:E27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D24:D25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21">
      <selection activeCell="K36" sqref="K36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35" t="str">
        <f>HYPERLINK('[1]реквизиты'!$A$2)</f>
        <v>ПЕРВЕНСТВО СЕВЕРО-КАВКАЗСКОГО ФЕДЕРАЛЬНОГО ОКРУГА ПО САМБО СРЕДИ ЮНИОРОВ И ЮНИОРОК 2001-2003 ГГР</v>
      </c>
      <c r="B1" s="136"/>
      <c r="C1" s="136"/>
      <c r="D1" s="136"/>
      <c r="E1" s="136"/>
      <c r="F1" s="136"/>
      <c r="G1" s="136"/>
      <c r="H1" s="136"/>
    </row>
    <row r="2" spans="4:5" ht="27" customHeight="1">
      <c r="D2" s="58" t="s">
        <v>12</v>
      </c>
      <c r="E2" s="85" t="str">
        <f>HYPERLINK('пр.взв.'!D4)</f>
        <v>в.к. 88 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37" t="s">
        <v>14</v>
      </c>
      <c r="B5" s="137" t="s">
        <v>4</v>
      </c>
      <c r="C5" s="116" t="s">
        <v>5</v>
      </c>
      <c r="D5" s="137" t="s">
        <v>15</v>
      </c>
      <c r="E5" s="137" t="s">
        <v>16</v>
      </c>
      <c r="F5" s="137" t="s">
        <v>17</v>
      </c>
      <c r="G5" s="137" t="s">
        <v>18</v>
      </c>
      <c r="H5" s="137" t="s">
        <v>19</v>
      </c>
    </row>
    <row r="6" spans="1:8" ht="12.75">
      <c r="A6" s="115"/>
      <c r="B6" s="115"/>
      <c r="C6" s="115"/>
      <c r="D6" s="115"/>
      <c r="E6" s="115"/>
      <c r="F6" s="115"/>
      <c r="G6" s="115"/>
      <c r="H6" s="115"/>
    </row>
    <row r="7" spans="1:8" ht="12.75">
      <c r="A7" s="141"/>
      <c r="B7" s="142"/>
      <c r="C7" s="138" t="e">
        <f>VLOOKUP(B7,'пр.взв.'!B7:E38,2,FALSE)</f>
        <v>#N/A</v>
      </c>
      <c r="D7" s="138" t="e">
        <f>VLOOKUP(C7,'пр.взв.'!C7:F38,2,FALSE)</f>
        <v>#N/A</v>
      </c>
      <c r="E7" s="138" t="e">
        <f>VLOOKUP(D7,'пр.взв.'!D7:G38,2,FALSE)</f>
        <v>#N/A</v>
      </c>
      <c r="F7" s="139"/>
      <c r="G7" s="140"/>
      <c r="H7" s="137"/>
    </row>
    <row r="8" spans="1:8" ht="12.75">
      <c r="A8" s="141"/>
      <c r="B8" s="137"/>
      <c r="C8" s="138"/>
      <c r="D8" s="138"/>
      <c r="E8" s="138"/>
      <c r="F8" s="139"/>
      <c r="G8" s="140"/>
      <c r="H8" s="137"/>
    </row>
    <row r="9" spans="1:8" ht="12.75">
      <c r="A9" s="143"/>
      <c r="B9" s="142"/>
      <c r="C9" s="138" t="e">
        <f>VLOOKUP(B9,'пр.взв.'!B9:E40,2,FALSE)</f>
        <v>#N/A</v>
      </c>
      <c r="D9" s="138" t="e">
        <f>VLOOKUP(C9,'пр.взв.'!C9:F40,2,FALSE)</f>
        <v>#N/A</v>
      </c>
      <c r="E9" s="138" t="e">
        <f>VLOOKUP(D9,'пр.взв.'!D9:G40,2,FALSE)</f>
        <v>#N/A</v>
      </c>
      <c r="F9" s="139"/>
      <c r="G9" s="137"/>
      <c r="H9" s="137"/>
    </row>
    <row r="10" spans="1:8" ht="12.75">
      <c r="A10" s="143"/>
      <c r="B10" s="137"/>
      <c r="C10" s="138"/>
      <c r="D10" s="138"/>
      <c r="E10" s="138"/>
      <c r="F10" s="139"/>
      <c r="G10" s="137"/>
      <c r="H10" s="137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5" t="s">
        <v>24</v>
      </c>
    </row>
    <row r="16" spans="3:5" ht="24.75" customHeight="1">
      <c r="C16" s="60" t="s">
        <v>21</v>
      </c>
      <c r="E16" s="85" t="str">
        <f>HYPERLINK('пр.взв.'!D4)</f>
        <v>в.к. 88  кг.</v>
      </c>
    </row>
    <row r="17" spans="1:8" ht="12.75">
      <c r="A17" s="137" t="s">
        <v>14</v>
      </c>
      <c r="B17" s="137" t="s">
        <v>4</v>
      </c>
      <c r="C17" s="116" t="s">
        <v>5</v>
      </c>
      <c r="D17" s="137" t="s">
        <v>15</v>
      </c>
      <c r="E17" s="137" t="s">
        <v>16</v>
      </c>
      <c r="F17" s="137" t="s">
        <v>17</v>
      </c>
      <c r="G17" s="137" t="s">
        <v>18</v>
      </c>
      <c r="H17" s="137" t="s">
        <v>19</v>
      </c>
    </row>
    <row r="18" spans="1:8" ht="12.75">
      <c r="A18" s="115"/>
      <c r="B18" s="115"/>
      <c r="C18" s="115"/>
      <c r="D18" s="115"/>
      <c r="E18" s="115"/>
      <c r="F18" s="115"/>
      <c r="G18" s="115"/>
      <c r="H18" s="115"/>
    </row>
    <row r="19" spans="1:8" ht="12.75">
      <c r="A19" s="141"/>
      <c r="B19" s="142"/>
      <c r="C19" s="138" t="e">
        <f>VLOOKUP(B19,'пр.взв.'!B7:E38,2,FALSE)</f>
        <v>#N/A</v>
      </c>
      <c r="D19" s="138" t="e">
        <f>VLOOKUP(C19,'пр.взв.'!C7:F38,2,FALSE)</f>
        <v>#N/A</v>
      </c>
      <c r="E19" s="138" t="e">
        <f>VLOOKUP(D19,'пр.взв.'!D7:G38,2,FALSE)</f>
        <v>#N/A</v>
      </c>
      <c r="F19" s="139"/>
      <c r="G19" s="140"/>
      <c r="H19" s="137"/>
    </row>
    <row r="20" spans="1:8" ht="12.75">
      <c r="A20" s="141"/>
      <c r="B20" s="137"/>
      <c r="C20" s="138"/>
      <c r="D20" s="138"/>
      <c r="E20" s="138"/>
      <c r="F20" s="139"/>
      <c r="G20" s="140"/>
      <c r="H20" s="137"/>
    </row>
    <row r="21" spans="1:8" ht="12.75">
      <c r="A21" s="143"/>
      <c r="B21" s="142"/>
      <c r="C21" s="138" t="e">
        <f>VLOOKUP(B21,'пр.взв.'!B9:E40,2,FALSE)</f>
        <v>#N/A</v>
      </c>
      <c r="D21" s="138" t="e">
        <f>VLOOKUP(C21,'пр.взв.'!C9:F40,2,FALSE)</f>
        <v>#N/A</v>
      </c>
      <c r="E21" s="138" t="e">
        <f>VLOOKUP(D21,'пр.взв.'!D9:G40,2,FALSE)</f>
        <v>#N/A</v>
      </c>
      <c r="F21" s="139"/>
      <c r="G21" s="137"/>
      <c r="H21" s="137"/>
    </row>
    <row r="22" spans="1:8" ht="12.75">
      <c r="A22" s="143"/>
      <c r="B22" s="137"/>
      <c r="C22" s="138"/>
      <c r="D22" s="138"/>
      <c r="E22" s="138"/>
      <c r="F22" s="139"/>
      <c r="G22" s="137"/>
      <c r="H22" s="137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5" t="str">
        <f>HYPERLINK('пр.взв.'!D4)</f>
        <v>в.к. 88  кг.</v>
      </c>
    </row>
    <row r="30" spans="1:8" ht="12.75">
      <c r="A30" s="137" t="s">
        <v>14</v>
      </c>
      <c r="B30" s="137" t="s">
        <v>4</v>
      </c>
      <c r="C30" s="116" t="s">
        <v>5</v>
      </c>
      <c r="D30" s="137" t="s">
        <v>15</v>
      </c>
      <c r="E30" s="137" t="s">
        <v>16</v>
      </c>
      <c r="F30" s="137" t="s">
        <v>17</v>
      </c>
      <c r="G30" s="137" t="s">
        <v>18</v>
      </c>
      <c r="H30" s="137" t="s">
        <v>19</v>
      </c>
    </row>
    <row r="31" spans="1:8" ht="12.75">
      <c r="A31" s="115"/>
      <c r="B31" s="115"/>
      <c r="C31" s="115"/>
      <c r="D31" s="115"/>
      <c r="E31" s="115"/>
      <c r="F31" s="115"/>
      <c r="G31" s="115"/>
      <c r="H31" s="115"/>
    </row>
    <row r="32" spans="1:8" ht="12.75">
      <c r="A32" s="141"/>
      <c r="B32" s="142"/>
      <c r="C32" s="138" t="e">
        <f>VLOOKUP(B32,'пр.взв.'!B7:D38,2,FALSE)</f>
        <v>#N/A</v>
      </c>
      <c r="D32" s="138" t="e">
        <f>VLOOKUP(C32,'пр.взв.'!C7:E38,2,FALSE)</f>
        <v>#N/A</v>
      </c>
      <c r="E32" s="138" t="e">
        <f>VLOOKUP(D32,'пр.взв.'!D7:F38,2,FALSE)</f>
        <v>#N/A</v>
      </c>
      <c r="F32" s="139"/>
      <c r="G32" s="140"/>
      <c r="H32" s="137"/>
    </row>
    <row r="33" spans="1:8" ht="12.75">
      <c r="A33" s="141"/>
      <c r="B33" s="137"/>
      <c r="C33" s="138"/>
      <c r="D33" s="138"/>
      <c r="E33" s="138"/>
      <c r="F33" s="139"/>
      <c r="G33" s="140"/>
      <c r="H33" s="137"/>
    </row>
    <row r="34" spans="1:8" ht="12.75">
      <c r="A34" s="143"/>
      <c r="B34" s="142"/>
      <c r="C34" s="138" t="e">
        <f>VLOOKUP(B34,'пр.взв.'!B9:D40,2,FALSE)</f>
        <v>#N/A</v>
      </c>
      <c r="D34" s="138" t="e">
        <f>VLOOKUP(C34,'пр.взв.'!C9:E40,2,FALSE)</f>
        <v>#N/A</v>
      </c>
      <c r="E34" s="138" t="e">
        <f>VLOOKUP(D34,'пр.взв.'!D9:F40,2,FALSE)</f>
        <v>#N/A</v>
      </c>
      <c r="F34" s="139"/>
      <c r="G34" s="137"/>
      <c r="H34" s="137"/>
    </row>
    <row r="35" spans="1:8" ht="12.75">
      <c r="A35" s="143"/>
      <c r="B35" s="137"/>
      <c r="C35" s="138"/>
      <c r="D35" s="138"/>
      <c r="E35" s="138"/>
      <c r="F35" s="139"/>
      <c r="G35" s="137"/>
      <c r="H35" s="137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tabSelected="1" zoomScalePageLayoutView="0" workbookViewId="0" topLeftCell="A16">
      <selection activeCell="G37" sqref="G37:G3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30" t="s">
        <v>28</v>
      </c>
      <c r="B1" s="131"/>
      <c r="C1" s="131"/>
      <c r="D1" s="131"/>
      <c r="E1" s="131"/>
      <c r="F1" s="131"/>
      <c r="G1" s="131"/>
    </row>
    <row r="2" spans="1:7" ht="29.25" customHeight="1" thickBot="1">
      <c r="A2" s="157" t="str">
        <f>HYPERLINK('[1]реквизиты'!$A$2)</f>
        <v>ПЕРВЕНСТВО СЕВЕРО-КАВКАЗСКОГО ФЕДЕРАЛЬНОГО ОКРУГА ПО САМБО СРЕДИ ЮНИОРОВ И ЮНИОРОК 2001-2003 ГГР</v>
      </c>
      <c r="B2" s="158"/>
      <c r="C2" s="158"/>
      <c r="D2" s="158"/>
      <c r="E2" s="158"/>
      <c r="F2" s="158"/>
      <c r="G2" s="159"/>
    </row>
    <row r="3" spans="1:7" ht="12.75" customHeight="1">
      <c r="A3" s="132" t="str">
        <f>HYPERLINK('[1]реквизиты'!$A$3)</f>
        <v>21-23.11.2020   г.Нальчик</v>
      </c>
      <c r="B3" s="132"/>
      <c r="C3" s="132"/>
      <c r="D3" s="132"/>
      <c r="E3" s="132"/>
      <c r="F3" s="132"/>
      <c r="G3" s="132"/>
    </row>
    <row r="4" spans="4:5" ht="12.75" customHeight="1">
      <c r="D4" s="160" t="s">
        <v>87</v>
      </c>
      <c r="E4" s="161"/>
    </row>
    <row r="5" spans="1:7" ht="12.75" customHeight="1">
      <c r="A5" s="115" t="s">
        <v>10</v>
      </c>
      <c r="B5" s="115" t="s">
        <v>4</v>
      </c>
      <c r="C5" s="115" t="s">
        <v>5</v>
      </c>
      <c r="D5" s="115" t="s">
        <v>6</v>
      </c>
      <c r="E5" s="115" t="s">
        <v>7</v>
      </c>
      <c r="F5" s="115" t="s">
        <v>11</v>
      </c>
      <c r="G5" s="115" t="s">
        <v>8</v>
      </c>
    </row>
    <row r="6" spans="1:7" ht="13.5" thickBot="1">
      <c r="A6" s="116"/>
      <c r="B6" s="116"/>
      <c r="C6" s="116"/>
      <c r="D6" s="116"/>
      <c r="E6" s="116"/>
      <c r="F6" s="116"/>
      <c r="G6" s="116"/>
    </row>
    <row r="7" spans="1:7" ht="12.75" customHeight="1">
      <c r="A7" s="115"/>
      <c r="B7" s="144">
        <v>1</v>
      </c>
      <c r="C7" s="146" t="s">
        <v>60</v>
      </c>
      <c r="D7" s="148" t="s">
        <v>61</v>
      </c>
      <c r="E7" s="155" t="s">
        <v>41</v>
      </c>
      <c r="F7" s="151"/>
      <c r="G7" s="146" t="s">
        <v>44</v>
      </c>
    </row>
    <row r="8" spans="1:7" ht="12.75" customHeight="1" thickBot="1">
      <c r="A8" s="116"/>
      <c r="B8" s="145"/>
      <c r="C8" s="147"/>
      <c r="D8" s="121"/>
      <c r="E8" s="150"/>
      <c r="F8" s="125"/>
      <c r="G8" s="156"/>
    </row>
    <row r="9" spans="1:7" ht="12.75" customHeight="1">
      <c r="A9" s="115"/>
      <c r="B9" s="144">
        <v>2</v>
      </c>
      <c r="C9" s="146" t="s">
        <v>66</v>
      </c>
      <c r="D9" s="148" t="s">
        <v>67</v>
      </c>
      <c r="E9" s="155" t="s">
        <v>41</v>
      </c>
      <c r="F9" s="151"/>
      <c r="G9" s="146" t="s">
        <v>45</v>
      </c>
    </row>
    <row r="10" spans="1:7" ht="15" customHeight="1" thickBot="1">
      <c r="A10" s="116"/>
      <c r="B10" s="145"/>
      <c r="C10" s="147"/>
      <c r="D10" s="121"/>
      <c r="E10" s="150"/>
      <c r="F10" s="125"/>
      <c r="G10" s="156"/>
    </row>
    <row r="11" spans="1:7" ht="12.75" customHeight="1">
      <c r="A11" s="115"/>
      <c r="B11" s="144">
        <v>3</v>
      </c>
      <c r="C11" s="146" t="s">
        <v>68</v>
      </c>
      <c r="D11" s="148" t="s">
        <v>69</v>
      </c>
      <c r="E11" s="155" t="s">
        <v>41</v>
      </c>
      <c r="F11" s="151"/>
      <c r="G11" s="146" t="s">
        <v>45</v>
      </c>
    </row>
    <row r="12" spans="1:7" ht="15" customHeight="1" thickBot="1">
      <c r="A12" s="116"/>
      <c r="B12" s="145"/>
      <c r="C12" s="147"/>
      <c r="D12" s="121"/>
      <c r="E12" s="150"/>
      <c r="F12" s="125"/>
      <c r="G12" s="156"/>
    </row>
    <row r="13" spans="1:7" ht="15" customHeight="1">
      <c r="A13" s="115"/>
      <c r="B13" s="144">
        <v>4</v>
      </c>
      <c r="C13" s="146" t="s">
        <v>52</v>
      </c>
      <c r="D13" s="148" t="s">
        <v>53</v>
      </c>
      <c r="E13" s="155" t="s">
        <v>41</v>
      </c>
      <c r="F13" s="151"/>
      <c r="G13" s="146" t="s">
        <v>54</v>
      </c>
    </row>
    <row r="14" spans="1:7" ht="15.75" customHeight="1" thickBot="1">
      <c r="A14" s="116"/>
      <c r="B14" s="145"/>
      <c r="C14" s="147"/>
      <c r="D14" s="121"/>
      <c r="E14" s="150"/>
      <c r="F14" s="125"/>
      <c r="G14" s="156"/>
    </row>
    <row r="15" spans="1:7" ht="12.75" customHeight="1">
      <c r="A15" s="115"/>
      <c r="B15" s="144">
        <v>5</v>
      </c>
      <c r="C15" s="146" t="s">
        <v>55</v>
      </c>
      <c r="D15" s="148" t="s">
        <v>56</v>
      </c>
      <c r="E15" s="155" t="s">
        <v>41</v>
      </c>
      <c r="F15" s="151"/>
      <c r="G15" s="146" t="s">
        <v>54</v>
      </c>
    </row>
    <row r="16" spans="1:7" ht="15" customHeight="1" thickBot="1">
      <c r="A16" s="116"/>
      <c r="B16" s="145"/>
      <c r="C16" s="147"/>
      <c r="D16" s="121"/>
      <c r="E16" s="150"/>
      <c r="F16" s="125"/>
      <c r="G16" s="156"/>
    </row>
    <row r="17" spans="1:7" ht="12.75" customHeight="1">
      <c r="A17" s="115"/>
      <c r="B17" s="144">
        <v>6</v>
      </c>
      <c r="C17" s="146" t="s">
        <v>57</v>
      </c>
      <c r="D17" s="148" t="s">
        <v>58</v>
      </c>
      <c r="E17" s="155" t="s">
        <v>41</v>
      </c>
      <c r="F17" s="151"/>
      <c r="G17" s="146" t="s">
        <v>59</v>
      </c>
    </row>
    <row r="18" spans="1:7" ht="15" customHeight="1" thickBot="1">
      <c r="A18" s="116"/>
      <c r="B18" s="145"/>
      <c r="C18" s="147"/>
      <c r="D18" s="121"/>
      <c r="E18" s="150"/>
      <c r="F18" s="125"/>
      <c r="G18" s="156"/>
    </row>
    <row r="19" spans="1:7" ht="12.75" customHeight="1">
      <c r="A19" s="115"/>
      <c r="B19" s="144">
        <v>7</v>
      </c>
      <c r="C19" s="146" t="s">
        <v>62</v>
      </c>
      <c r="D19" s="148" t="s">
        <v>63</v>
      </c>
      <c r="E19" s="155" t="s">
        <v>41</v>
      </c>
      <c r="F19" s="151"/>
      <c r="G19" s="146" t="s">
        <v>45</v>
      </c>
    </row>
    <row r="20" spans="1:7" ht="15" customHeight="1" thickBot="1">
      <c r="A20" s="116"/>
      <c r="B20" s="145"/>
      <c r="C20" s="147"/>
      <c r="D20" s="121"/>
      <c r="E20" s="150"/>
      <c r="F20" s="125"/>
      <c r="G20" s="156"/>
    </row>
    <row r="21" spans="1:7" ht="12.75" customHeight="1">
      <c r="A21" s="115"/>
      <c r="B21" s="152">
        <v>8</v>
      </c>
      <c r="C21" s="153" t="s">
        <v>64</v>
      </c>
      <c r="D21" s="154" t="s">
        <v>65</v>
      </c>
      <c r="E21" s="149" t="s">
        <v>41</v>
      </c>
      <c r="F21" s="151"/>
      <c r="G21" s="146" t="s">
        <v>45</v>
      </c>
    </row>
    <row r="22" spans="1:7" ht="15" customHeight="1" thickBot="1">
      <c r="A22" s="116"/>
      <c r="B22" s="145"/>
      <c r="C22" s="147"/>
      <c r="D22" s="121"/>
      <c r="E22" s="150"/>
      <c r="F22" s="125"/>
      <c r="G22" s="156"/>
    </row>
    <row r="23" spans="1:7" ht="12.75" customHeight="1">
      <c r="A23" s="115"/>
      <c r="B23" s="144">
        <v>9</v>
      </c>
      <c r="C23" s="146" t="s">
        <v>84</v>
      </c>
      <c r="D23" s="148" t="s">
        <v>85</v>
      </c>
      <c r="E23" s="155" t="s">
        <v>40</v>
      </c>
      <c r="F23" s="151"/>
      <c r="G23" s="146" t="s">
        <v>86</v>
      </c>
    </row>
    <row r="24" spans="1:7" ht="15" customHeight="1" thickBot="1">
      <c r="A24" s="116"/>
      <c r="B24" s="145"/>
      <c r="C24" s="147"/>
      <c r="D24" s="121"/>
      <c r="E24" s="150"/>
      <c r="F24" s="125"/>
      <c r="G24" s="156"/>
    </row>
    <row r="25" spans="1:7" ht="12.75" customHeight="1">
      <c r="A25" s="115"/>
      <c r="B25" s="144">
        <v>10</v>
      </c>
      <c r="C25" s="146" t="s">
        <v>46</v>
      </c>
      <c r="D25" s="148" t="s">
        <v>47</v>
      </c>
      <c r="E25" s="155" t="s">
        <v>40</v>
      </c>
      <c r="F25" s="151"/>
      <c r="G25" s="146" t="s">
        <v>48</v>
      </c>
    </row>
    <row r="26" spans="1:7" ht="15" customHeight="1" thickBot="1">
      <c r="A26" s="116"/>
      <c r="B26" s="145"/>
      <c r="C26" s="147"/>
      <c r="D26" s="121"/>
      <c r="E26" s="150"/>
      <c r="F26" s="125"/>
      <c r="G26" s="156"/>
    </row>
    <row r="27" spans="1:7" ht="12.75" customHeight="1">
      <c r="A27" s="115"/>
      <c r="B27" s="144">
        <v>11</v>
      </c>
      <c r="C27" s="146" t="s">
        <v>49</v>
      </c>
      <c r="D27" s="148" t="s">
        <v>50</v>
      </c>
      <c r="E27" s="155" t="s">
        <v>40</v>
      </c>
      <c r="F27" s="151"/>
      <c r="G27" s="146" t="s">
        <v>51</v>
      </c>
    </row>
    <row r="28" spans="1:7" ht="15" customHeight="1" thickBot="1">
      <c r="A28" s="116"/>
      <c r="B28" s="145"/>
      <c r="C28" s="147"/>
      <c r="D28" s="121"/>
      <c r="E28" s="150"/>
      <c r="F28" s="125"/>
      <c r="G28" s="156"/>
    </row>
    <row r="29" spans="1:7" ht="12.75" customHeight="1">
      <c r="A29" s="115"/>
      <c r="B29" s="144">
        <v>12</v>
      </c>
      <c r="C29" s="146" t="s">
        <v>70</v>
      </c>
      <c r="D29" s="148" t="s">
        <v>71</v>
      </c>
      <c r="E29" s="155" t="s">
        <v>72</v>
      </c>
      <c r="F29" s="151"/>
      <c r="G29" s="146" t="s">
        <v>73</v>
      </c>
    </row>
    <row r="30" spans="1:7" ht="15" customHeight="1" thickBot="1">
      <c r="A30" s="116"/>
      <c r="B30" s="145"/>
      <c r="C30" s="147"/>
      <c r="D30" s="121"/>
      <c r="E30" s="150"/>
      <c r="F30" s="125"/>
      <c r="G30" s="156"/>
    </row>
    <row r="31" spans="1:7" ht="15.75" customHeight="1">
      <c r="A31" s="115"/>
      <c r="B31" s="144">
        <v>13</v>
      </c>
      <c r="C31" s="146" t="s">
        <v>78</v>
      </c>
      <c r="D31" s="148" t="s">
        <v>79</v>
      </c>
      <c r="E31" s="155" t="s">
        <v>42</v>
      </c>
      <c r="F31" s="151"/>
      <c r="G31" s="146" t="s">
        <v>80</v>
      </c>
    </row>
    <row r="32" spans="1:7" ht="15" customHeight="1" thickBot="1">
      <c r="A32" s="116"/>
      <c r="B32" s="145"/>
      <c r="C32" s="147"/>
      <c r="D32" s="121"/>
      <c r="E32" s="150"/>
      <c r="F32" s="125"/>
      <c r="G32" s="156"/>
    </row>
    <row r="33" spans="1:7" ht="12.75" customHeight="1">
      <c r="A33" s="115"/>
      <c r="B33" s="144">
        <v>14</v>
      </c>
      <c r="C33" s="146" t="s">
        <v>74</v>
      </c>
      <c r="D33" s="148" t="s">
        <v>75</v>
      </c>
      <c r="E33" s="155" t="s">
        <v>76</v>
      </c>
      <c r="F33" s="151"/>
      <c r="G33" s="146" t="s">
        <v>77</v>
      </c>
    </row>
    <row r="34" spans="1:7" ht="15" customHeight="1" thickBot="1">
      <c r="A34" s="116"/>
      <c r="B34" s="145"/>
      <c r="C34" s="147"/>
      <c r="D34" s="121"/>
      <c r="E34" s="150"/>
      <c r="F34" s="125"/>
      <c r="G34" s="156"/>
    </row>
    <row r="35" spans="1:7" ht="12.75" customHeight="1">
      <c r="A35" s="115"/>
      <c r="B35" s="144">
        <v>15</v>
      </c>
      <c r="C35" s="146" t="s">
        <v>81</v>
      </c>
      <c r="D35" s="148" t="s">
        <v>82</v>
      </c>
      <c r="E35" s="155" t="s">
        <v>43</v>
      </c>
      <c r="F35" s="151"/>
      <c r="G35" s="146" t="s">
        <v>83</v>
      </c>
    </row>
    <row r="36" spans="1:7" ht="15" customHeight="1" thickBot="1">
      <c r="A36" s="116"/>
      <c r="B36" s="145"/>
      <c r="C36" s="147"/>
      <c r="D36" s="121"/>
      <c r="E36" s="150"/>
      <c r="F36" s="125"/>
      <c r="G36" s="156"/>
    </row>
    <row r="37" spans="1:7" ht="12.75" customHeight="1">
      <c r="A37" s="115"/>
      <c r="B37" s="144">
        <v>16</v>
      </c>
      <c r="C37" s="146" t="s">
        <v>88</v>
      </c>
      <c r="D37" s="148" t="s">
        <v>89</v>
      </c>
      <c r="E37" s="155" t="s">
        <v>41</v>
      </c>
      <c r="F37" s="151"/>
      <c r="G37" s="146" t="s">
        <v>90</v>
      </c>
    </row>
    <row r="38" spans="1:7" ht="15" customHeight="1">
      <c r="A38" s="116"/>
      <c r="B38" s="145"/>
      <c r="C38" s="147"/>
      <c r="D38" s="121"/>
      <c r="E38" s="150"/>
      <c r="F38" s="125"/>
      <c r="G38" s="156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105"/>
      <c r="E43" s="6"/>
      <c r="F43" s="57">
        <f>HYPERLINK('[1]реквизиты'!$G$23)</f>
      </c>
    </row>
    <row r="44" spans="1:5" ht="12.75">
      <c r="A44" s="2"/>
      <c r="B44" s="2"/>
      <c r="C44" s="54"/>
      <c r="D44" s="106"/>
      <c r="E44" s="3"/>
    </row>
  </sheetData>
  <sheetProtection/>
  <mergeCells count="123"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A27:A28"/>
    <mergeCell ref="B27:B28"/>
    <mergeCell ref="F29:F30"/>
    <mergeCell ref="A31:A32"/>
    <mergeCell ref="G27:G28"/>
    <mergeCell ref="C31:C32"/>
    <mergeCell ref="D31:D32"/>
    <mergeCell ref="E31:E32"/>
    <mergeCell ref="F31:F32"/>
    <mergeCell ref="G29:G30"/>
    <mergeCell ref="G31:G32"/>
    <mergeCell ref="E29:E30"/>
    <mergeCell ref="C27:C28"/>
    <mergeCell ref="D27:D28"/>
    <mergeCell ref="F23:F24"/>
    <mergeCell ref="A25:A26"/>
    <mergeCell ref="B25:B26"/>
    <mergeCell ref="C25:C26"/>
    <mergeCell ref="D25:D26"/>
    <mergeCell ref="E25:E26"/>
    <mergeCell ref="F25:F26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3:E14"/>
    <mergeCell ref="F13:F14"/>
    <mergeCell ref="C13:C14"/>
    <mergeCell ref="D13:D14"/>
    <mergeCell ref="E17:E18"/>
    <mergeCell ref="F17:F18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G7:G8"/>
    <mergeCell ref="A9:A10"/>
    <mergeCell ref="B9:B10"/>
    <mergeCell ref="C9:C10"/>
    <mergeCell ref="D9:D10"/>
    <mergeCell ref="E9:E10"/>
    <mergeCell ref="F9:F10"/>
    <mergeCell ref="G9:G10"/>
    <mergeCell ref="D7:D8"/>
    <mergeCell ref="E7:E8"/>
    <mergeCell ref="E5:E6"/>
    <mergeCell ref="F5:F6"/>
    <mergeCell ref="G5:G6"/>
    <mergeCell ref="A7:A8"/>
    <mergeCell ref="B7:B8"/>
    <mergeCell ref="F7:F8"/>
    <mergeCell ref="A5:A6"/>
    <mergeCell ref="B5:B6"/>
    <mergeCell ref="C5:C6"/>
    <mergeCell ref="D5:D6"/>
    <mergeCell ref="G21:G22"/>
    <mergeCell ref="G23:G24"/>
    <mergeCell ref="G25:G26"/>
    <mergeCell ref="G11:G12"/>
    <mergeCell ref="A2:G2"/>
    <mergeCell ref="A37:A38"/>
    <mergeCell ref="B37:B38"/>
    <mergeCell ref="C37:C38"/>
    <mergeCell ref="D37:D38"/>
    <mergeCell ref="C7:C8"/>
    <mergeCell ref="E11:E12"/>
    <mergeCell ref="F11:F12"/>
    <mergeCell ref="A11:A12"/>
    <mergeCell ref="B11:B12"/>
    <mergeCell ref="C11:C12"/>
    <mergeCell ref="D11:D1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B31:B32"/>
    <mergeCell ref="A29:A30"/>
    <mergeCell ref="B29:B30"/>
    <mergeCell ref="C29:C30"/>
    <mergeCell ref="D29:D30"/>
    <mergeCell ref="E21:E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4">
      <selection activeCell="J17" sqref="J1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30" t="str">
        <f>HYPERLINK('[1]реквизиты'!$A$2)</f>
        <v>ПЕРВЕНСТВО СЕВЕРО-КАВКАЗСКОГО ФЕДЕРАЛЬНОГО ОКРУГА ПО САМБО СРЕДИ ЮНИОРОВ И ЮНИОРОК 2001-2003 ГГР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49"/>
      <c r="M1" s="49"/>
      <c r="N1" s="49"/>
      <c r="O1" s="49"/>
      <c r="P1" s="49"/>
    </row>
    <row r="2" spans="1:19" ht="12.75" customHeight="1">
      <c r="A2" s="169" t="str">
        <f>HYPERLINK('[1]реквизиты'!$A$3)</f>
        <v>21-23.11.2020   г.Нальчик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4" t="str">
        <f>HYPERLINK('пр.взв.'!D4)</f>
        <v>в.к. 88  кг.</v>
      </c>
      <c r="G3" s="51"/>
      <c r="H3" s="51"/>
      <c r="I3" s="51"/>
      <c r="J3" s="51"/>
      <c r="K3" s="51"/>
      <c r="L3" s="51"/>
    </row>
    <row r="4" spans="1:3" ht="16.5" thickBot="1">
      <c r="A4" s="168" t="s">
        <v>0</v>
      </c>
      <c r="B4" s="168"/>
      <c r="C4" s="5"/>
    </row>
    <row r="5" spans="1:13" ht="12.75" customHeight="1" thickBot="1">
      <c r="A5" s="170">
        <v>1</v>
      </c>
      <c r="B5" s="162" t="str">
        <f>VLOOKUP(A5,'пр.взв.'!B5:C36,2,FALSE)</f>
        <v>АБДУЛКАДИРОВ ОСМАН МАГОМЕДОВИЧ</v>
      </c>
      <c r="C5" s="162" t="str">
        <f>VLOOKUP(A5,'пр.взв.'!B5:F36,3,FALSE)</f>
        <v>02.04.2002 1 РАЗРЯД</v>
      </c>
      <c r="D5" s="162" t="str">
        <f>VLOOKUP(A5,'пр.взв.'!B5:E36,4,FALSE)</f>
        <v>РД ПР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64"/>
      <c r="B6" s="163"/>
      <c r="C6" s="163"/>
      <c r="D6" s="163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64">
        <v>9</v>
      </c>
      <c r="B7" s="166" t="str">
        <f>VLOOKUP(A7,'пр.взв.'!B7:C38,2,FALSE)</f>
        <v>УСМАНОВ ТУРПАЛ-АЛИ ИБРАГИМОВИЧ</v>
      </c>
      <c r="C7" s="166" t="str">
        <f>VLOOKUP(A7,'пр.взв.'!B5:F36,3,FALSE)</f>
        <v>26.06.2002 1 РАЗРЯД</v>
      </c>
      <c r="D7" s="166" t="str">
        <f>VLOOKUP(A7,'пр.взв.'!B5:F36,4,FALSE)</f>
        <v>ЧР МИНСПОРТ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65"/>
      <c r="B8" s="167"/>
      <c r="C8" s="167"/>
      <c r="D8" s="167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70">
        <v>5</v>
      </c>
      <c r="B9" s="162" t="str">
        <f>VLOOKUP(A9,'пр.взв.'!B9:C40,2,FALSE)</f>
        <v>ЭМИРАЛИЕВ СУЛТАН ЭЛЬБРУСОВИЧ</v>
      </c>
      <c r="C9" s="162" t="str">
        <f>VLOOKUP(A9,'пр.взв.'!B5:E36,3,FALSE)</f>
        <v>11.11.2003 1 РАЗРЯД</v>
      </c>
      <c r="D9" s="162" t="str">
        <f>VLOOKUP(A9,'пр.взв.'!B5:E36,4,FALSE)</f>
        <v>РД ПР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64"/>
      <c r="B10" s="163"/>
      <c r="C10" s="163"/>
      <c r="D10" s="163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64">
        <v>13</v>
      </c>
      <c r="B11" s="166" t="str">
        <f>VLOOKUP(A11,'пр.взв.'!B5:C36,2,FALSE)</f>
        <v>ХАЧУКОВ РАДМИР РУСЛАНОВИЧ</v>
      </c>
      <c r="C11" s="166" t="str">
        <f>VLOOKUP(A11,'пр.взв.'!B5:E36,3,FALSE)</f>
        <v>10.06.2002 КМС</v>
      </c>
      <c r="D11" s="166" t="str">
        <f>VLOOKUP(A11,'пр.взв.'!B5:E36,4,FALSE)</f>
        <v>КЧР ВС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65"/>
      <c r="B12" s="167"/>
      <c r="C12" s="167"/>
      <c r="D12" s="167"/>
      <c r="E12" s="17"/>
      <c r="F12" s="171"/>
      <c r="G12" s="171"/>
      <c r="H12" s="25"/>
      <c r="I12" s="19"/>
      <c r="J12" s="13"/>
      <c r="K12" s="13"/>
      <c r="L12" s="13"/>
    </row>
    <row r="13" spans="1:12" ht="12.75" customHeight="1" thickBot="1">
      <c r="A13" s="170">
        <v>3</v>
      </c>
      <c r="B13" s="162" t="str">
        <f>VLOOKUP(A13,'пр.взв.'!B5:C36,2,FALSE)</f>
        <v>ГУСЕЙНОВ МАГОМЕДАЛИ ФАИГОВИЧ</v>
      </c>
      <c r="C13" s="162" t="str">
        <f>VLOOKUP(A13,'пр.взв.'!B5:E36,3,FALSE)</f>
        <v>19.09.2001 1 РАЗРЯД</v>
      </c>
      <c r="D13" s="162" t="str">
        <f>VLOOKUP(A13,'пр.взв.'!B5:E36,4,FALSE)</f>
        <v>РД ПР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64"/>
      <c r="B14" s="163"/>
      <c r="C14" s="163"/>
      <c r="D14" s="163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64">
        <v>11</v>
      </c>
      <c r="B15" s="166" t="str">
        <f>VLOOKUP(A15,'пр.взв.'!B1:C45,2,FALSE)</f>
        <v>МАГОМАДОВ МАГОМЕД МУСЛИМОВИЧ</v>
      </c>
      <c r="C15" s="166" t="str">
        <f>VLOOKUP(A15,'пр.взв.'!B5:E36,3,FALSE)</f>
        <v>17.10.2001 1 РАЗРЯД</v>
      </c>
      <c r="D15" s="166" t="str">
        <f>VLOOKUP(A15,'пр.взв.'!B5:F36,4,FALSE)</f>
        <v>ЧР МИНСПОРТ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65"/>
      <c r="B16" s="167"/>
      <c r="C16" s="167"/>
      <c r="D16" s="167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70">
        <v>7</v>
      </c>
      <c r="B17" s="162" t="str">
        <f>VLOOKUP(A17,'пр.взв.'!B1:C47,2,FALSE)</f>
        <v>МАГОМЕДОМАРОВ ТИНАМАГОМЕД ИСМАИЛОВИЧ</v>
      </c>
      <c r="C17" s="162" t="str">
        <f>VLOOKUP(A17,'пр.взв.'!B5:E36,3,FALSE)</f>
        <v>03.01.2003 1 РАЗРЯД</v>
      </c>
      <c r="D17" s="162" t="str">
        <f>VLOOKUP(A17,'пр.взв.'!B5:E36,4,FALSE)</f>
        <v>РД ПР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64"/>
      <c r="B18" s="163"/>
      <c r="C18" s="163"/>
      <c r="D18" s="163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64">
        <v>15</v>
      </c>
      <c r="B19" s="166" t="str">
        <f>VLOOKUP(A19,'пр.взв.'!B19:C49,2,FALSE)</f>
        <v>АНАНОВ РОМАН АРМАНОВИЧ</v>
      </c>
      <c r="C19" s="166" t="str">
        <f>VLOOKUP(A19,'пр.взв.'!B5:E36,3,FALSE)</f>
        <v>28.03.2003 КМС</v>
      </c>
      <c r="D19" s="166" t="str">
        <f>VLOOKUP(A19,'пр.взв.'!B5:E36,4,FALSE)</f>
        <v>СК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65"/>
      <c r="B20" s="167"/>
      <c r="C20" s="167"/>
      <c r="D20" s="167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70">
        <v>2</v>
      </c>
      <c r="B22" s="162" t="str">
        <f>VLOOKUP(A22,'пр.взв.'!B7:E38,2,FALSE)</f>
        <v>БЕГОВ БЕГОВ ХАЙБУЛАЕВИЧ</v>
      </c>
      <c r="C22" s="162" t="str">
        <f>VLOOKUP(A22,'пр.взв.'!B7:E38,3,FALSE)</f>
        <v>19.08.2001 1 РАЗРЯД</v>
      </c>
      <c r="D22" s="162" t="str">
        <f>VLOOKUP(A22,'пр.взв.'!B7:E38,4,FALSE)</f>
        <v>РД ПР</v>
      </c>
      <c r="E22" s="12"/>
      <c r="F22" s="13"/>
      <c r="G22" s="13"/>
      <c r="H22" s="13"/>
      <c r="I22" s="13"/>
      <c r="J22" s="4"/>
      <c r="K22" s="16"/>
    </row>
    <row r="23" spans="1:11" ht="15.75">
      <c r="A23" s="164"/>
      <c r="B23" s="163"/>
      <c r="C23" s="163"/>
      <c r="D23" s="163"/>
      <c r="E23" s="19"/>
      <c r="F23" s="15"/>
      <c r="G23" s="15"/>
      <c r="H23" s="13"/>
      <c r="I23" s="13"/>
      <c r="J23" s="4"/>
      <c r="K23" s="36"/>
    </row>
    <row r="24" spans="1:11" ht="16.5" thickBot="1">
      <c r="A24" s="164">
        <v>10</v>
      </c>
      <c r="B24" s="166" t="str">
        <f>VLOOKUP(A24,'пр.взв.'!B7:E38,2,FALSE)</f>
        <v>ХАДЖИМУРАДОВ ТАМЕРЛАН РУСЛАНОВИЧ</v>
      </c>
      <c r="C24" s="166" t="str">
        <f>VLOOKUP(A24,'пр.взв.'!B7:E38,3,FALSE)</f>
        <v>11.10.2002 1 РАЗРЯД</v>
      </c>
      <c r="D24" s="166" t="str">
        <f>VLOOKUP(A24,'пр.взв.'!B7:E38,4,FALSE)</f>
        <v>ЧР МИНСПОРТ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65"/>
      <c r="B25" s="167"/>
      <c r="C25" s="167"/>
      <c r="D25" s="167"/>
      <c r="E25" s="17"/>
      <c r="F25" s="21"/>
      <c r="G25" s="19"/>
      <c r="H25" s="13"/>
      <c r="I25" s="13"/>
      <c r="J25" s="4"/>
      <c r="K25" s="36"/>
    </row>
    <row r="26" spans="1:11" ht="16.5" thickBot="1">
      <c r="A26" s="170">
        <v>6</v>
      </c>
      <c r="B26" s="162" t="str">
        <f>VLOOKUP(A26,'пр.взв.'!B7:E38,2,FALSE)</f>
        <v>САИДОВ МУХАММЕД АРИФОВИЧ</v>
      </c>
      <c r="C26" s="162" t="str">
        <f>VLOOKUP(A26,'пр.взв.'!B7:E38,3,FALSE)</f>
        <v>25.07.2003 1 РАЗРЯД</v>
      </c>
      <c r="D26" s="162" t="str">
        <f>VLOOKUP(A26,'пр.взв.'!B7:E38,4,FALSE)</f>
        <v>РД ПР</v>
      </c>
      <c r="E26" s="12"/>
      <c r="F26" s="21"/>
      <c r="G26" s="16"/>
      <c r="H26" s="26"/>
      <c r="I26" s="13"/>
      <c r="J26" s="4"/>
      <c r="K26" s="36"/>
    </row>
    <row r="27" spans="1:11" ht="15.75">
      <c r="A27" s="164"/>
      <c r="B27" s="163"/>
      <c r="C27" s="163"/>
      <c r="D27" s="163"/>
      <c r="E27" s="19"/>
      <c r="F27" s="24"/>
      <c r="G27" s="15"/>
      <c r="H27" s="25"/>
      <c r="I27" s="13"/>
      <c r="J27" s="4"/>
      <c r="K27" s="36"/>
    </row>
    <row r="28" spans="1:11" ht="16.5" thickBot="1">
      <c r="A28" s="164">
        <v>14</v>
      </c>
      <c r="B28" s="166" t="str">
        <f>VLOOKUP(A28,'пр.взв.'!B7:E38,2,FALSE)</f>
        <v>ПШЕНОКОВ АЛЬБЕРТ ЖИРАСЛАНОВИЧ</v>
      </c>
      <c r="C28" s="166" t="str">
        <f>VLOOKUP(A28,'пр.взв.'!B7:E38,3,FALSE)</f>
        <v>06.11.2001 1 РАЗРЯД</v>
      </c>
      <c r="D28" s="166" t="str">
        <f>VLOOKUP(A28,'пр.взв.'!B7:E38,4,FALSE)</f>
        <v>КБР ДИНАМО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65"/>
      <c r="B29" s="167"/>
      <c r="C29" s="167"/>
      <c r="D29" s="167"/>
      <c r="E29" s="17"/>
      <c r="F29" s="171"/>
      <c r="G29" s="171"/>
      <c r="H29" s="25"/>
      <c r="I29" s="19"/>
      <c r="J29" s="3"/>
      <c r="K29" s="35"/>
    </row>
    <row r="30" spans="1:9" ht="16.5" thickBot="1">
      <c r="A30" s="170">
        <v>4</v>
      </c>
      <c r="B30" s="162" t="str">
        <f>VLOOKUP(A30,'пр.взв.'!B1:E38,2,FALSE)</f>
        <v>ЧУТУЕВ ГАМЗАТ СУЛЕЙМАНОВИ</v>
      </c>
      <c r="C30" s="162" t="str">
        <f>VLOOKUP(A30,'пр.взв.'!B7:E38,3,FALSE)</f>
        <v>04.07.2003 1 РАЗРЯД</v>
      </c>
      <c r="D30" s="162" t="str">
        <f>VLOOKUP(A30,'пр.взв.'!B7:E38,4,FALSE)</f>
        <v>РД ПР</v>
      </c>
      <c r="E30" s="12"/>
      <c r="F30" s="15"/>
      <c r="G30" s="15"/>
      <c r="H30" s="25"/>
      <c r="I30" s="16"/>
    </row>
    <row r="31" spans="1:9" ht="15.75">
      <c r="A31" s="164"/>
      <c r="B31" s="163"/>
      <c r="C31" s="163"/>
      <c r="D31" s="163"/>
      <c r="E31" s="19"/>
      <c r="F31" s="15"/>
      <c r="G31" s="15"/>
      <c r="H31" s="25"/>
      <c r="I31" s="13"/>
    </row>
    <row r="32" spans="1:9" ht="16.5" thickBot="1">
      <c r="A32" s="164">
        <v>12</v>
      </c>
      <c r="B32" s="166" t="str">
        <f>VLOOKUP(A32,'пр.взв.'!B7:E38,2,FALSE)</f>
        <v>ПАН ГЕОРГИЙ СТАНИСЛАВОВИЧ</v>
      </c>
      <c r="C32" s="166" t="str">
        <f>VLOOKUP(A32,'пр.взв.'!B7:E38,3,FALSE)</f>
        <v>02.10.2001 КМС</v>
      </c>
      <c r="D32" s="166" t="str">
        <f>VLOOKUP(A32,'пр.взв.'!B7:E38,4,FALSE)</f>
        <v>РСО-А ДИНАМО</v>
      </c>
      <c r="E32" s="16"/>
      <c r="F32" s="20"/>
      <c r="G32" s="15"/>
      <c r="H32" s="25"/>
      <c r="I32" s="13"/>
    </row>
    <row r="33" spans="1:9" ht="16.5" thickBot="1">
      <c r="A33" s="165"/>
      <c r="B33" s="167"/>
      <c r="C33" s="167"/>
      <c r="D33" s="167"/>
      <c r="E33" s="17"/>
      <c r="F33" s="21"/>
      <c r="G33" s="19"/>
      <c r="H33" s="27"/>
      <c r="I33" s="13"/>
    </row>
    <row r="34" spans="1:9" ht="16.5" thickBot="1">
      <c r="A34" s="170">
        <v>8</v>
      </c>
      <c r="B34" s="162" t="str">
        <f>VLOOKUP(A34,'пр.взв.'!B7:E38,2,FALSE)</f>
        <v>АЛИЕВ УМАХАН ЗАЙНУЛАБИДОВИЧ</v>
      </c>
      <c r="C34" s="162" t="str">
        <f>VLOOKUP(A34,'пр.взв.'!B7:E38,3,FALSE)</f>
        <v>21.03.2003 1 РАЗРЯД</v>
      </c>
      <c r="D34" s="162" t="str">
        <f>VLOOKUP(A34,'пр.взв.'!B7:E38,4,FALSE)</f>
        <v>РД ПР</v>
      </c>
      <c r="E34" s="12"/>
      <c r="F34" s="22"/>
      <c r="G34" s="16"/>
      <c r="H34" s="10"/>
      <c r="I34" s="10"/>
    </row>
    <row r="35" spans="1:9" ht="15.75">
      <c r="A35" s="164"/>
      <c r="B35" s="163"/>
      <c r="C35" s="163"/>
      <c r="D35" s="163"/>
      <c r="E35" s="19"/>
      <c r="F35" s="23"/>
      <c r="G35" s="17"/>
      <c r="H35" s="18"/>
      <c r="I35" s="18"/>
    </row>
    <row r="36" spans="1:9" ht="16.5" thickBot="1">
      <c r="A36" s="164">
        <v>16</v>
      </c>
      <c r="B36" s="166" t="str">
        <f>VLOOKUP(A36,'пр.взв.'!B7:E38,2,FALSE)</f>
        <v>БАГАНДОВ АЛИ БАГАНДОВИЧ</v>
      </c>
      <c r="C36" s="166" t="str">
        <f>VLOOKUP(A36,'пр.взв.'!B7:E38,3,FALSE)</f>
        <v>03.07.2003 1 РАЗРЯД</v>
      </c>
      <c r="D36" s="166" t="str">
        <f>VLOOKUP(A36,'пр.взв.'!B7:E38,4,FALSE)</f>
        <v>РД ПР</v>
      </c>
      <c r="E36" s="16"/>
      <c r="F36" s="17"/>
      <c r="G36" s="17"/>
      <c r="H36" s="18"/>
      <c r="I36" s="18"/>
    </row>
    <row r="37" spans="1:9" ht="16.5" thickBot="1">
      <c r="A37" s="165"/>
      <c r="B37" s="167"/>
      <c r="C37" s="167"/>
      <c r="D37" s="167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72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72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73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73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D28:D29"/>
    <mergeCell ref="A36:A37"/>
    <mergeCell ref="D39:D40"/>
    <mergeCell ref="D48:D49"/>
    <mergeCell ref="B36:B37"/>
    <mergeCell ref="C36:C37"/>
    <mergeCell ref="D36:D37"/>
    <mergeCell ref="D34:D35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C9:C10"/>
    <mergeCell ref="D9:D10"/>
    <mergeCell ref="A15:A16"/>
    <mergeCell ref="B15:B16"/>
    <mergeCell ref="C15:C16"/>
    <mergeCell ref="D15:D16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D5:D6"/>
    <mergeCell ref="A7:A8"/>
    <mergeCell ref="B7:B8"/>
    <mergeCell ref="C7:C8"/>
    <mergeCell ref="D7:D8"/>
    <mergeCell ref="A4:B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7">
      <selection activeCell="Q26" sqref="Q26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8.851562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9.00390625" style="0" customWidth="1"/>
    <col min="20" max="20" width="11.28125" style="0" customWidth="1"/>
    <col min="21" max="21" width="4.7109375" style="0" customWidth="1"/>
  </cols>
  <sheetData>
    <row r="1" spans="1:21" ht="24" customHeight="1">
      <c r="A1" s="129" t="s">
        <v>25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27.75" customHeight="1" thickBot="1">
      <c r="A2" s="130" t="s">
        <v>26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3:18" ht="33" customHeight="1" thickBot="1">
      <c r="C3" s="205" t="str">
        <f>HYPERLINK('[1]реквизиты'!$A$2)</f>
        <v>ПЕРВЕНСТВО СЕВЕРО-КАВКАЗСКОГО ФЕДЕРАЛЬНОГО ОКРУГА ПО САМБО СРЕДИ ЮНИОРОВ И ЮНИОРОК 2001-2003 ГГР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7"/>
    </row>
    <row r="4" spans="1:19" ht="15.75" customHeight="1" thickBot="1">
      <c r="A4" s="9"/>
      <c r="B4" s="9"/>
      <c r="C4" s="169" t="str">
        <f>HYPERLINK('[1]реквизиты'!$A$3)</f>
        <v>21-23.11.2020   г.Нальчик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9"/>
    </row>
    <row r="5" spans="9:13" ht="20.25" customHeight="1" thickBot="1">
      <c r="I5" s="74"/>
      <c r="J5" s="208" t="str">
        <f>HYPERLINK('пр.взв.'!D4)</f>
        <v>в.к. 88  кг.</v>
      </c>
      <c r="K5" s="209"/>
      <c r="L5" s="210"/>
      <c r="M5" s="74"/>
    </row>
    <row r="6" spans="1:21" ht="18" customHeight="1" thickBot="1">
      <c r="A6" s="168" t="s">
        <v>0</v>
      </c>
      <c r="B6" s="168"/>
      <c r="C6" s="5"/>
      <c r="R6" s="45"/>
      <c r="S6" s="45"/>
      <c r="U6" s="45" t="s">
        <v>1</v>
      </c>
    </row>
    <row r="7" spans="1:29" ht="12.75" customHeight="1" thickBot="1">
      <c r="A7" s="170">
        <v>1</v>
      </c>
      <c r="B7" s="162" t="str">
        <f>VLOOKUP(A7,'пр.взв.'!B7:C38,2,FALSE)</f>
        <v>АБДУЛКАДИРОВ ОСМАН МАГОМЕДОВИЧ</v>
      </c>
      <c r="C7" s="162" t="str">
        <f>VLOOKUP(A7,'пр.взв.'!B7:F38,3,FALSE)</f>
        <v>02.04.2002 1 РАЗРЯД</v>
      </c>
      <c r="D7" s="162" t="str">
        <f>VLOOKUP(A7,'пр.взв.'!B7:E38,4,FALSE)</f>
        <v>РД ПР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162" t="str">
        <f>VLOOKUP(U7,'пр.взв.'!B7:E38,2,FALSE)</f>
        <v>БЕГОВ БЕГОВ ХАЙБУЛАЕВИЧ</v>
      </c>
      <c r="S7" s="162" t="str">
        <f>VLOOKUP(U7,'пр.взв.'!B7:E38,3,FALSE)</f>
        <v>19.08.2001 1 РАЗРЯД</v>
      </c>
      <c r="T7" s="162" t="str">
        <f>VLOOKUP(U7,'пр.взв.'!B7:E38,4,FALSE)</f>
        <v>РД ПР</v>
      </c>
      <c r="U7" s="217">
        <v>2</v>
      </c>
      <c r="Y7" s="4"/>
      <c r="Z7" s="4"/>
      <c r="AA7" s="4"/>
      <c r="AB7" s="4"/>
      <c r="AC7" s="4"/>
    </row>
    <row r="8" spans="1:29" ht="12.75" customHeight="1">
      <c r="A8" s="164"/>
      <c r="B8" s="163"/>
      <c r="C8" s="163"/>
      <c r="D8" s="163"/>
      <c r="E8" s="19" t="s">
        <v>91</v>
      </c>
      <c r="F8" s="15"/>
      <c r="G8" s="15"/>
      <c r="H8" s="67">
        <v>14</v>
      </c>
      <c r="I8" s="211" t="str">
        <f>VLOOKUP(H8,'пр.взв.'!B7:E38,2,FALSE)</f>
        <v>ПШЕНОКОВ АЛЬБЕРТ ЖИРАСЛАНОВИЧ</v>
      </c>
      <c r="J8" s="212"/>
      <c r="K8" s="212"/>
      <c r="L8" s="212"/>
      <c r="M8" s="213"/>
      <c r="N8" s="14"/>
      <c r="O8" s="14"/>
      <c r="P8" s="14"/>
      <c r="Q8" s="19" t="s">
        <v>95</v>
      </c>
      <c r="R8" s="163"/>
      <c r="S8" s="163"/>
      <c r="T8" s="163"/>
      <c r="U8" s="218"/>
      <c r="Y8" s="4"/>
      <c r="Z8" s="4"/>
      <c r="AA8" s="4"/>
      <c r="AB8" s="4"/>
      <c r="AC8" s="4"/>
    </row>
    <row r="9" spans="1:29" ht="12.75" customHeight="1" thickBot="1">
      <c r="A9" s="164">
        <v>9</v>
      </c>
      <c r="B9" s="166" t="str">
        <f>VLOOKUP(A9,'пр.взв.'!B9:C40,2,FALSE)</f>
        <v>УСМАНОВ ТУРПАЛ-АЛИ ИБРАГИМОВИЧ</v>
      </c>
      <c r="C9" s="166" t="str">
        <f>VLOOKUP(A9,'пр.взв.'!B7:F38,3,FALSE)</f>
        <v>26.06.2002 1 РАЗРЯД</v>
      </c>
      <c r="D9" s="166" t="str">
        <f>VLOOKUP(A9,'пр.взв.'!B7:F38,4,FALSE)</f>
        <v>ЧР МИНСПОРТ</v>
      </c>
      <c r="E9" s="16"/>
      <c r="F9" s="20"/>
      <c r="G9" s="15"/>
      <c r="H9" s="13"/>
      <c r="I9" s="214"/>
      <c r="J9" s="215"/>
      <c r="K9" s="215"/>
      <c r="L9" s="215"/>
      <c r="M9" s="216"/>
      <c r="N9" s="14"/>
      <c r="O9" s="14"/>
      <c r="P9" s="30"/>
      <c r="Q9" s="16"/>
      <c r="R9" s="166" t="str">
        <f>VLOOKUP(U9,'пр.взв.'!B9:E40,2,FALSE)</f>
        <v>ХАДЖИМУРАДОВ ТАМЕРЛАН РУСЛАНОВИЧ</v>
      </c>
      <c r="S9" s="166" t="str">
        <f>VLOOKUP(U9,'пр.взв.'!B9:E40,3,FALSE)</f>
        <v>11.10.2002 1 РАЗРЯД</v>
      </c>
      <c r="T9" s="166" t="str">
        <f>VLOOKUP(U9,'пр.взв.'!B9:E40,4,FALSE)</f>
        <v>ЧР МИНСПОРТ</v>
      </c>
      <c r="U9" s="218">
        <v>10</v>
      </c>
      <c r="Y9" s="4"/>
      <c r="Z9" s="4"/>
      <c r="AA9" s="4"/>
      <c r="AB9" s="4"/>
      <c r="AC9" s="4"/>
    </row>
    <row r="10" spans="1:29" ht="12.75" customHeight="1" thickBot="1">
      <c r="A10" s="165"/>
      <c r="B10" s="167"/>
      <c r="C10" s="167"/>
      <c r="D10" s="167"/>
      <c r="E10" s="17"/>
      <c r="F10" s="21"/>
      <c r="G10" s="19" t="s">
        <v>91</v>
      </c>
      <c r="H10" s="13"/>
      <c r="M10" s="14"/>
      <c r="N10" s="14"/>
      <c r="O10" s="19" t="s">
        <v>96</v>
      </c>
      <c r="P10" s="31"/>
      <c r="R10" s="167"/>
      <c r="S10" s="167"/>
      <c r="T10" s="167"/>
      <c r="U10" s="219"/>
      <c r="Y10" s="4"/>
      <c r="Z10" s="4"/>
      <c r="AA10" s="4"/>
      <c r="AB10" s="4"/>
      <c r="AC10" s="4"/>
    </row>
    <row r="11" spans="1:29" ht="12.75" customHeight="1" thickBot="1">
      <c r="A11" s="170">
        <v>5</v>
      </c>
      <c r="B11" s="162" t="str">
        <f>VLOOKUP(A11,'пр.взв.'!B11:C42,2,FALSE)</f>
        <v>ЭМИРАЛИЕВ СУЛТАН ЭЛЬБРУСОВИЧ</v>
      </c>
      <c r="C11" s="162" t="str">
        <f>VLOOKUP(A11,'пр.взв.'!B7:E38,3,FALSE)</f>
        <v>11.11.2003 1 РАЗРЯД</v>
      </c>
      <c r="D11" s="162" t="str">
        <f>VLOOKUP(A11,'пр.взв.'!B7:E38,4,FALSE)</f>
        <v>РД ПР</v>
      </c>
      <c r="E11" s="12"/>
      <c r="F11" s="21"/>
      <c r="G11" s="16"/>
      <c r="H11" s="26"/>
      <c r="I11" s="13"/>
      <c r="M11" s="14"/>
      <c r="N11" s="30"/>
      <c r="O11" s="16"/>
      <c r="P11" s="31"/>
      <c r="R11" s="162" t="str">
        <f>VLOOKUP(U11,'пр.взв.'!B11:E42,2,FALSE)</f>
        <v>САИДОВ МУХАММЕД АРИФОВИЧ</v>
      </c>
      <c r="S11" s="162" t="str">
        <f>VLOOKUP(U11,'пр.взв.'!B11:E42,3,FALSE)</f>
        <v>25.07.2003 1 РАЗРЯД</v>
      </c>
      <c r="T11" s="162" t="str">
        <f>VLOOKUP(U11,'пр.взв.'!B11:E42,4,FALSE)</f>
        <v>РД ПР</v>
      </c>
      <c r="U11" s="220">
        <v>6</v>
      </c>
      <c r="Y11" s="4"/>
      <c r="Z11" s="4"/>
      <c r="AA11" s="4"/>
      <c r="AB11" s="4"/>
      <c r="AC11" s="4"/>
    </row>
    <row r="12" spans="1:29" ht="12.75" customHeight="1">
      <c r="A12" s="164"/>
      <c r="B12" s="163"/>
      <c r="C12" s="163"/>
      <c r="D12" s="163"/>
      <c r="E12" s="19" t="s">
        <v>92</v>
      </c>
      <c r="F12" s="24"/>
      <c r="G12" s="15"/>
      <c r="H12" s="25"/>
      <c r="I12" s="13"/>
      <c r="J12" s="176" t="s">
        <v>22</v>
      </c>
      <c r="K12" s="176"/>
      <c r="L12" s="176"/>
      <c r="M12" s="14"/>
      <c r="N12" s="31"/>
      <c r="O12" s="14"/>
      <c r="P12" s="32"/>
      <c r="Q12" s="19" t="s">
        <v>96</v>
      </c>
      <c r="R12" s="163"/>
      <c r="S12" s="163"/>
      <c r="T12" s="163"/>
      <c r="U12" s="218"/>
      <c r="Y12" s="4"/>
      <c r="Z12" s="4"/>
      <c r="AA12" s="4"/>
      <c r="AB12" s="4"/>
      <c r="AC12" s="4"/>
    </row>
    <row r="13" spans="1:29" ht="12.75" customHeight="1" thickBot="1">
      <c r="A13" s="164">
        <v>13</v>
      </c>
      <c r="B13" s="166" t="str">
        <f>VLOOKUP(A13,'пр.взв.'!B7:C38,2,FALSE)</f>
        <v>ХАЧУКОВ РАДМИР РУСЛАНОВИЧ</v>
      </c>
      <c r="C13" s="166" t="str">
        <f>VLOOKUP(A13,'пр.взв.'!B7:E38,3,FALSE)</f>
        <v>10.06.2002 КМС</v>
      </c>
      <c r="D13" s="166" t="str">
        <f>VLOOKUP(A13,'пр.взв.'!B7:E38,4,FALSE)</f>
        <v>КЧР ВС</v>
      </c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166" t="str">
        <f>VLOOKUP(U13,'пр.взв.'!B13:E44,2,FALSE)</f>
        <v>ПШЕНОКОВ АЛЬБЕРТ ЖИРАСЛАНОВИЧ</v>
      </c>
      <c r="S13" s="166" t="str">
        <f>VLOOKUP(U13,'пр.взв.'!B13:E44,3,FALSE)</f>
        <v>06.11.2001 1 РАЗРЯД</v>
      </c>
      <c r="T13" s="166" t="str">
        <f>VLOOKUP(U13,'пр.взв.'!B13:E44,4,FALSE)</f>
        <v>КБР ДИНАМО</v>
      </c>
      <c r="U13" s="218">
        <v>14</v>
      </c>
      <c r="Y13" s="4"/>
      <c r="Z13" s="4"/>
      <c r="AA13" s="4"/>
      <c r="AB13" s="4"/>
      <c r="AC13" s="4"/>
    </row>
    <row r="14" spans="1:29" ht="12.75" customHeight="1" thickBot="1">
      <c r="A14" s="165"/>
      <c r="B14" s="167"/>
      <c r="C14" s="167"/>
      <c r="D14" s="167"/>
      <c r="E14" s="17"/>
      <c r="F14" s="171"/>
      <c r="G14" s="171"/>
      <c r="H14" s="25"/>
      <c r="I14" s="19" t="s">
        <v>94</v>
      </c>
      <c r="J14" s="13"/>
      <c r="K14" s="13"/>
      <c r="L14" s="13"/>
      <c r="M14" s="19" t="s">
        <v>96</v>
      </c>
      <c r="N14" s="28"/>
      <c r="O14" s="14"/>
      <c r="P14" s="14"/>
      <c r="R14" s="167"/>
      <c r="S14" s="167"/>
      <c r="T14" s="167"/>
      <c r="U14" s="221"/>
      <c r="Y14" s="4"/>
      <c r="Z14" s="4"/>
      <c r="AA14" s="4"/>
      <c r="AB14" s="4"/>
      <c r="AC14" s="4"/>
    </row>
    <row r="15" spans="1:29" ht="12.75" customHeight="1" thickBot="1">
      <c r="A15" s="170">
        <v>3</v>
      </c>
      <c r="B15" s="162" t="str">
        <f>VLOOKUP(A15,'пр.взв.'!B7:C38,2,FALSE)</f>
        <v>ГУСЕЙНОВ МАГОМЕДАЛИ ФАИГОВИЧ</v>
      </c>
      <c r="C15" s="162" t="str">
        <f>VLOOKUP(A15,'пр.взв.'!B7:E38,3,FALSE)</f>
        <v>19.09.2001 1 РАЗРЯД</v>
      </c>
      <c r="D15" s="162" t="str">
        <f>VLOOKUP(A15,'пр.взв.'!B7:E38,4,FALSE)</f>
        <v>РД ПР</v>
      </c>
      <c r="E15" s="12"/>
      <c r="F15" s="15"/>
      <c r="G15" s="15"/>
      <c r="H15" s="25"/>
      <c r="I15" s="16"/>
      <c r="J15" s="13"/>
      <c r="K15" s="13"/>
      <c r="L15" s="13"/>
      <c r="M15" s="16"/>
      <c r="N15" s="31"/>
      <c r="O15" s="14"/>
      <c r="P15" s="14"/>
      <c r="R15" s="162" t="str">
        <f>VLOOKUP(U15,'пр.взв.'!B7:C38,2,FALSE)</f>
        <v>ЧУТУЕВ ГАМЗАТ СУЛЕЙМАНОВИ</v>
      </c>
      <c r="S15" s="162" t="str">
        <f>VLOOKUP(U15,'пр.взв.'!B7:E38,3,FALSE)</f>
        <v>04.07.2003 1 РАЗРЯД</v>
      </c>
      <c r="T15" s="162" t="str">
        <f>VLOOKUP(U15,'пр.взв.'!B7:E38,4,FALSE)</f>
        <v>РД ПР</v>
      </c>
      <c r="U15" s="217">
        <v>4</v>
      </c>
      <c r="Y15" s="4"/>
      <c r="Z15" s="4"/>
      <c r="AA15" s="4"/>
      <c r="AB15" s="4"/>
      <c r="AC15" s="4"/>
    </row>
    <row r="16" spans="1:29" ht="12.75" customHeight="1">
      <c r="A16" s="164"/>
      <c r="B16" s="163"/>
      <c r="C16" s="163"/>
      <c r="D16" s="163"/>
      <c r="E16" s="19" t="s">
        <v>93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 t="s">
        <v>97</v>
      </c>
      <c r="R16" s="163"/>
      <c r="S16" s="163"/>
      <c r="T16" s="163"/>
      <c r="U16" s="218"/>
      <c r="Y16" s="4"/>
      <c r="Z16" s="4"/>
      <c r="AA16" s="4"/>
      <c r="AB16" s="4"/>
      <c r="AC16" s="4"/>
    </row>
    <row r="17" spans="1:29" ht="12.75" customHeight="1" thickBot="1">
      <c r="A17" s="164">
        <v>11</v>
      </c>
      <c r="B17" s="166" t="str">
        <f>VLOOKUP(A17,'пр.взв.'!B17:C47,2,FALSE)</f>
        <v>МАГОМАДОВ МАГОМЕД МУСЛИМОВИЧ</v>
      </c>
      <c r="C17" s="166" t="str">
        <f>VLOOKUP(A17,'пр.взв.'!B7:E38,3,FALSE)</f>
        <v>17.10.2001 1 РАЗРЯД</v>
      </c>
      <c r="D17" s="166" t="str">
        <f>VLOOKUP(A17,'пр.взв.'!B7:F38,4,FALSE)</f>
        <v>ЧР МИНСПОРТ</v>
      </c>
      <c r="E17" s="16"/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/>
      <c r="R17" s="166" t="str">
        <f>VLOOKUP(U17,'пр.взв.'!B17:E47,2,FALSE)</f>
        <v>ПАН ГЕОРГИЙ СТАНИСЛАВОВИЧ</v>
      </c>
      <c r="S17" s="166" t="str">
        <f>VLOOKUP(U17,'пр.взв.'!B17:E47,3,FALSE)</f>
        <v>02.10.2001 КМС</v>
      </c>
      <c r="T17" s="166" t="str">
        <f>VLOOKUP(U17,'пр.взв.'!B17:E47,4,FALSE)</f>
        <v>РСО-А ДИНАМО</v>
      </c>
      <c r="U17" s="218">
        <v>12</v>
      </c>
      <c r="Y17" s="4"/>
      <c r="Z17" s="4"/>
      <c r="AA17" s="4"/>
      <c r="AB17" s="4"/>
      <c r="AC17" s="4"/>
    </row>
    <row r="18" spans="1:21" ht="12.75" customHeight="1" thickBot="1">
      <c r="A18" s="165"/>
      <c r="B18" s="167"/>
      <c r="C18" s="167"/>
      <c r="D18" s="167"/>
      <c r="E18" s="17"/>
      <c r="F18" s="21"/>
      <c r="G18" s="19" t="s">
        <v>94</v>
      </c>
      <c r="H18" s="27"/>
      <c r="I18" s="37" t="s">
        <v>31</v>
      </c>
      <c r="J18" s="13"/>
      <c r="K18" s="13"/>
      <c r="L18" s="13"/>
      <c r="M18" s="14"/>
      <c r="N18" s="32"/>
      <c r="O18" s="19" t="s">
        <v>97</v>
      </c>
      <c r="P18" s="31"/>
      <c r="R18" s="167"/>
      <c r="S18" s="167"/>
      <c r="T18" s="167"/>
      <c r="U18" s="219"/>
    </row>
    <row r="19" spans="1:21" ht="12.75" customHeight="1" thickBot="1">
      <c r="A19" s="170">
        <v>7</v>
      </c>
      <c r="B19" s="162" t="str">
        <f>VLOOKUP(A19,'пр.взв.'!B19:C49,2,FALSE)</f>
        <v>МАГОМЕДОМАРОВ ТИНАМАГОМЕД ИСМАИЛОВИЧ</v>
      </c>
      <c r="C19" s="162" t="str">
        <f>VLOOKUP(A19,'пр.взв.'!B7:E38,3,FALSE)</f>
        <v>03.01.2003 1 РАЗРЯД</v>
      </c>
      <c r="D19" s="162" t="str">
        <f>VLOOKUP(A19,'пр.взв.'!B7:E38,4,FALSE)</f>
        <v>РД ПР</v>
      </c>
      <c r="E19" s="12"/>
      <c r="F19" s="22"/>
      <c r="G19" s="16"/>
      <c r="H19" s="67">
        <v>7</v>
      </c>
      <c r="I19" s="184" t="str">
        <f>VLOOKUP(H19,'пр.взв.'!B1:E419,2,FALSE)</f>
        <v>МАГОМЕДОМАРОВ ТИНАМАГОМЕД ИСМАИЛОВИЧ</v>
      </c>
      <c r="J19" s="185"/>
      <c r="K19" s="185"/>
      <c r="L19" s="185"/>
      <c r="M19" s="186"/>
      <c r="N19" s="14"/>
      <c r="O19" s="16"/>
      <c r="P19" s="31"/>
      <c r="R19" s="162" t="str">
        <f>VLOOKUP(U19,'пр.взв.'!B19:E49,2,FALSE)</f>
        <v>АЛИЕВ УМАХАН ЗАЙНУЛАБИДОВИЧ</v>
      </c>
      <c r="S19" s="162" t="str">
        <f>VLOOKUP(U19,'пр.взв.'!B19:E49,3,FALSE)</f>
        <v>21.03.2003 1 РАЗРЯД</v>
      </c>
      <c r="T19" s="162" t="str">
        <f>VLOOKUP(U19,'пр.взв.'!B19:E49,4,FALSE)</f>
        <v>РД ПР</v>
      </c>
      <c r="U19" s="220">
        <v>8</v>
      </c>
    </row>
    <row r="20" spans="1:21" ht="12.75" customHeight="1" thickBot="1">
      <c r="A20" s="164"/>
      <c r="B20" s="163"/>
      <c r="C20" s="163"/>
      <c r="D20" s="163"/>
      <c r="E20" s="19" t="s">
        <v>94</v>
      </c>
      <c r="F20" s="23"/>
      <c r="G20" s="17"/>
      <c r="H20" s="13"/>
      <c r="I20" s="187"/>
      <c r="J20" s="188"/>
      <c r="K20" s="188"/>
      <c r="L20" s="188"/>
      <c r="M20" s="189"/>
      <c r="N20" s="14"/>
      <c r="O20" s="14"/>
      <c r="P20" s="104"/>
      <c r="Q20" s="19" t="s">
        <v>98</v>
      </c>
      <c r="R20" s="163"/>
      <c r="S20" s="163"/>
      <c r="T20" s="163"/>
      <c r="U20" s="218"/>
    </row>
    <row r="21" spans="1:21" ht="12.75" customHeight="1" thickBot="1">
      <c r="A21" s="164">
        <v>15</v>
      </c>
      <c r="B21" s="166" t="str">
        <f>VLOOKUP(A21,'пр.взв.'!B21:C51,2,FALSE)</f>
        <v>АНАНОВ РОМАН АРМАНОВИЧ</v>
      </c>
      <c r="C21" s="166" t="str">
        <f>VLOOKUP(A21,'пр.взв.'!B7:E38,3,FALSE)</f>
        <v>28.03.2003 КМС</v>
      </c>
      <c r="D21" s="166" t="str">
        <f>VLOOKUP(A21,'пр.взв.'!B7:E38,4,FALSE)</f>
        <v>СК</v>
      </c>
      <c r="E21" s="16"/>
      <c r="F21" s="17"/>
      <c r="G21" s="17"/>
      <c r="H21" s="18"/>
      <c r="I21" s="18"/>
      <c r="J21" s="18"/>
      <c r="K21" s="18"/>
      <c r="L21" s="18"/>
      <c r="M21" s="14"/>
      <c r="N21" s="14"/>
      <c r="O21" s="14"/>
      <c r="P21" s="14"/>
      <c r="Q21" s="16"/>
      <c r="R21" s="166" t="str">
        <f>VLOOKUP(U21,'пр.взв.'!B21:E51,2,FALSE)</f>
        <v>БАГАНДОВ АЛИ БАГАНДОВИЧ</v>
      </c>
      <c r="S21" s="166" t="str">
        <f>VLOOKUP(U21,'пр.взв.'!B21:E51,3,FALSE)</f>
        <v>03.07.2003 1 РАЗРЯД</v>
      </c>
      <c r="T21" s="166" t="str">
        <f>VLOOKUP(U21,'пр.взв.'!B7:E38,4,FALSE)</f>
        <v>РД ПР</v>
      </c>
      <c r="U21" s="218">
        <v>16</v>
      </c>
    </row>
    <row r="22" spans="1:21" ht="12.75" customHeight="1" thickBot="1">
      <c r="A22" s="165"/>
      <c r="B22" s="167"/>
      <c r="C22" s="167"/>
      <c r="D22" s="167"/>
      <c r="E22" s="17"/>
      <c r="F22" s="12"/>
      <c r="G22" s="12"/>
      <c r="O22" s="13"/>
      <c r="P22" s="13"/>
      <c r="R22" s="167"/>
      <c r="S22" s="167"/>
      <c r="T22" s="167"/>
      <c r="U22" s="219"/>
    </row>
    <row r="23" spans="1:20" ht="12.75" customHeight="1">
      <c r="A23" s="1"/>
      <c r="B23" s="1"/>
      <c r="C23" s="7"/>
      <c r="D23" s="4"/>
      <c r="E23" s="4"/>
      <c r="F23" s="4"/>
      <c r="G23" s="4"/>
      <c r="H23" s="177" t="s">
        <v>29</v>
      </c>
      <c r="I23" s="177"/>
      <c r="J23" s="177"/>
      <c r="K23" s="177"/>
      <c r="L23" s="177"/>
      <c r="M23" s="177"/>
      <c r="N23" s="177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91">
        <v>1</v>
      </c>
      <c r="B25" s="196" t="str">
        <f>VLOOKUP(A25,'пр.взв.'!B7:E38,2,FALSE)</f>
        <v>АБДУЛКАДИРОВ ОСМАН МАГОМЕДОВИЧ</v>
      </c>
      <c r="I25" s="94">
        <v>6</v>
      </c>
      <c r="J25" s="178" t="str">
        <f>VLOOKUP(I25,'пр.взв.'!B5:D38,2,FALSE)</f>
        <v>САИДОВ МУХАММЕД АРИФОВИЧ</v>
      </c>
      <c r="K25" s="179"/>
      <c r="L25" s="180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1"/>
      <c r="B26" s="198"/>
      <c r="C26" s="271" t="s">
        <v>99</v>
      </c>
      <c r="D26" s="37"/>
      <c r="E26" s="39"/>
      <c r="F26" s="39"/>
      <c r="G26" s="39"/>
      <c r="H26" s="39"/>
      <c r="I26" s="95"/>
      <c r="J26" s="181"/>
      <c r="K26" s="182"/>
      <c r="L26" s="183"/>
      <c r="M26" s="108" t="s">
        <v>100</v>
      </c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2">
        <v>13</v>
      </c>
      <c r="B27" s="261" t="str">
        <f>VLOOKUP(A27,'пр.взв.'!B7:D38,2,FALSE)</f>
        <v>ХАЧУКОВ РАДМИР РУСЛАНОВИЧ</v>
      </c>
      <c r="C27" s="42"/>
      <c r="D27" s="37"/>
      <c r="E27" s="69"/>
      <c r="F27" s="69"/>
      <c r="G27" s="69"/>
      <c r="H27" s="69"/>
      <c r="I27" s="96">
        <v>10</v>
      </c>
      <c r="J27" s="263" t="str">
        <f>VLOOKUP(I27,'пр.взв.'!B7:D38,2,FALSE)</f>
        <v>ХАДЖИМУРАДОВ ТАМЕРЛАН РУСЛАНОВИЧ</v>
      </c>
      <c r="K27" s="264"/>
      <c r="L27" s="265"/>
      <c r="M27" s="42"/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2"/>
      <c r="B28" s="197"/>
      <c r="C28" s="44"/>
      <c r="D28" s="37"/>
      <c r="E28" s="68"/>
      <c r="F28" s="68"/>
      <c r="G28" s="69"/>
      <c r="H28" s="69"/>
      <c r="I28" s="96"/>
      <c r="J28" s="266"/>
      <c r="K28" s="267"/>
      <c r="L28" s="268"/>
      <c r="M28" s="44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262"/>
      <c r="C29" s="44"/>
      <c r="D29" s="108" t="s">
        <v>93</v>
      </c>
      <c r="E29" s="68"/>
      <c r="F29" s="68"/>
      <c r="G29" s="69"/>
      <c r="H29" s="69"/>
      <c r="I29" s="96"/>
      <c r="J29" s="269"/>
      <c r="K29" s="262"/>
      <c r="L29" s="270"/>
      <c r="M29" s="44"/>
      <c r="N29" s="87"/>
      <c r="O29" s="87">
        <v>4</v>
      </c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90"/>
      <c r="C30" s="44"/>
      <c r="D30" s="26"/>
      <c r="E30" s="68"/>
      <c r="F30" s="68"/>
      <c r="G30" s="69"/>
      <c r="H30" s="69"/>
      <c r="I30" s="96"/>
      <c r="J30" s="269"/>
      <c r="K30" s="90"/>
      <c r="L30" s="270"/>
      <c r="M30" s="44"/>
      <c r="N30" s="68"/>
      <c r="O30" s="68"/>
      <c r="P30" s="42"/>
      <c r="Q30" s="68"/>
      <c r="R30" s="37"/>
      <c r="S30" s="37"/>
      <c r="T30" s="37"/>
      <c r="U30" s="4"/>
      <c r="V30" s="4"/>
    </row>
    <row r="31" spans="1:22" ht="13.5" thickBot="1">
      <c r="A31" s="93">
        <v>15</v>
      </c>
      <c r="B31" s="196" t="str">
        <f>VLOOKUP(A31,'пр.взв.'!B7:D38,2,FALSE)</f>
        <v>АНАНОВ РОМАН АРМАНОВИЧ</v>
      </c>
      <c r="C31" s="88"/>
      <c r="D31" s="25"/>
      <c r="E31" s="67"/>
      <c r="F31" s="68"/>
      <c r="G31" s="68"/>
      <c r="H31" s="68"/>
      <c r="I31" s="67">
        <v>4</v>
      </c>
      <c r="J31" s="178" t="str">
        <f>VLOOKUP(I31,'пр.взв.'!B7:D38,2,FALSE)</f>
        <v>ЧУТУЕВ ГАМЗАТ СУЛЕЙМАНОВИ</v>
      </c>
      <c r="K31" s="179"/>
      <c r="L31" s="180"/>
      <c r="M31" s="88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3"/>
      <c r="B32" s="198"/>
      <c r="C32" s="272" t="s">
        <v>93</v>
      </c>
      <c r="D32" s="25"/>
      <c r="E32" s="86">
        <v>12</v>
      </c>
      <c r="F32" s="199" t="str">
        <f>VLOOKUP(E32,'пр.взв.'!B7:D38,2,FALSE)</f>
        <v>ПАН ГЕОРГИЙ СТАНИСЛАВОВИЧ</v>
      </c>
      <c r="G32" s="200"/>
      <c r="H32" s="201"/>
      <c r="I32" s="97"/>
      <c r="J32" s="181"/>
      <c r="K32" s="182"/>
      <c r="L32" s="183"/>
      <c r="M32" s="272" t="s">
        <v>101</v>
      </c>
      <c r="N32" s="89"/>
      <c r="O32" s="89"/>
      <c r="P32" s="44"/>
      <c r="Q32" s="86">
        <v>9</v>
      </c>
      <c r="R32" s="174" t="str">
        <f>VLOOKUP(Q32,'пр.взв.'!B7:D38,2,FALSE)</f>
        <v>УСМАНОВ ТУРПАЛ-АЛИ ИБРАГИМОВИЧ</v>
      </c>
      <c r="S32" s="89"/>
      <c r="T32" s="89"/>
      <c r="U32" s="89"/>
      <c r="V32" s="4"/>
    </row>
    <row r="33" spans="1:22" ht="13.5" customHeight="1" thickBot="1">
      <c r="A33" s="93">
        <v>3</v>
      </c>
      <c r="B33" s="261" t="str">
        <f>VLOOKUP(A33,'пр.взв.'!B7:E38,2,FALSE)</f>
        <v>ГУСЕЙНОВ МАГОМЕДАЛИ ФАИГОВИЧ</v>
      </c>
      <c r="C33" s="37"/>
      <c r="D33" s="25"/>
      <c r="E33" s="40"/>
      <c r="F33" s="202"/>
      <c r="G33" s="203"/>
      <c r="H33" s="204"/>
      <c r="I33" s="98">
        <v>16</v>
      </c>
      <c r="J33" s="263" t="str">
        <f>VLOOKUP(I33,'пр.взв.'!B7:D38,2,FALSE)</f>
        <v>БАГАНДОВ АЛИ БАГАНДОВИЧ</v>
      </c>
      <c r="K33" s="264"/>
      <c r="L33" s="265"/>
      <c r="M33" s="107"/>
      <c r="N33" s="89"/>
      <c r="O33" s="89"/>
      <c r="P33" s="44"/>
      <c r="Q33" s="37"/>
      <c r="R33" s="175"/>
      <c r="S33" s="89"/>
      <c r="T33" s="89"/>
      <c r="U33" s="89"/>
      <c r="V33" s="4"/>
    </row>
    <row r="34" spans="1:22" ht="13.5" customHeight="1" thickBot="1">
      <c r="A34" s="93"/>
      <c r="B34" s="197"/>
      <c r="C34" s="37"/>
      <c r="D34" s="25"/>
      <c r="E34" s="68"/>
      <c r="F34" s="68"/>
      <c r="G34" s="68"/>
      <c r="H34" s="68"/>
      <c r="I34" s="99"/>
      <c r="J34" s="266"/>
      <c r="K34" s="267"/>
      <c r="L34" s="268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12</v>
      </c>
      <c r="D35" s="196" t="str">
        <f>VLOOKUP(C35,'пр.взв.'!B7:D38,2,FALSE)</f>
        <v>ПАН ГЕОРГИЙ СТАНИСЛАВОВИЧ</v>
      </c>
      <c r="E35" s="68"/>
      <c r="F35" s="68"/>
      <c r="G35" s="68"/>
      <c r="H35" s="68"/>
      <c r="I35" s="67"/>
      <c r="J35" s="69"/>
      <c r="K35" s="68"/>
      <c r="L35" s="68"/>
      <c r="M35" s="67">
        <v>9</v>
      </c>
      <c r="N35" s="178" t="str">
        <f>VLOOKUP(M35,'пр.взв.'!B7:D38,2,FALSE)</f>
        <v>УСМАНОВ ТУРПАЛ-АЛИ ИБРАГИМОВИЧ</v>
      </c>
      <c r="O35" s="191"/>
      <c r="P35" s="192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197"/>
      <c r="E36" s="68"/>
      <c r="F36" s="68"/>
      <c r="G36" s="68"/>
      <c r="H36" s="68"/>
      <c r="I36" s="68"/>
      <c r="J36" s="69"/>
      <c r="K36" s="68"/>
      <c r="L36" s="68"/>
      <c r="M36" s="68"/>
      <c r="N36" s="193"/>
      <c r="O36" s="194"/>
      <c r="P36" s="195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100"/>
      <c r="E37" s="70"/>
      <c r="F37" s="70"/>
      <c r="G37" s="70"/>
      <c r="H37" s="71"/>
      <c r="I37" s="71"/>
      <c r="J37" s="71"/>
      <c r="K37" s="70"/>
      <c r="L37" s="70"/>
      <c r="M37" s="70"/>
      <c r="N37" s="70"/>
      <c r="O37" s="70"/>
      <c r="P37" s="70"/>
      <c r="Q37" s="70"/>
      <c r="R37" s="66"/>
      <c r="S37" s="66"/>
      <c r="T37" s="66"/>
      <c r="U37" s="66"/>
      <c r="V37" s="66"/>
    </row>
    <row r="38" spans="1:22" ht="15.75">
      <c r="A38" s="190" t="str">
        <f>HYPERLINK('[1]реквизиты'!$A$6)</f>
        <v>Гл. судья, судья ВК</v>
      </c>
      <c r="B38" s="190"/>
      <c r="C38" s="190"/>
      <c r="E38" s="77"/>
      <c r="F38" s="78"/>
      <c r="J38" s="80" t="str">
        <f>HYPERLINK('[1]реквизиты'!$G$6)</f>
        <v>Джанбеков Т. А.</v>
      </c>
      <c r="K38" s="5"/>
      <c r="N38" s="72"/>
      <c r="O38" s="81" t="str">
        <f>HYPERLINK('[1]реквизиты'!$G$7)</f>
        <v>/г. Каспийск/</v>
      </c>
      <c r="P38" s="72"/>
      <c r="Q38" s="72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3"/>
      <c r="F39" s="83"/>
      <c r="G39" s="83"/>
      <c r="H39" s="83"/>
      <c r="I39" s="83"/>
      <c r="J39" s="73"/>
      <c r="K39" s="73"/>
      <c r="L39" s="73"/>
      <c r="M39" s="73"/>
      <c r="N39" s="73"/>
      <c r="O39" s="73"/>
      <c r="P39" s="73"/>
      <c r="Q39" s="73"/>
    </row>
    <row r="40" spans="1:16" ht="15.75">
      <c r="A40" s="101" t="str">
        <f>HYPERLINK('[1]реквизиты'!$A$8)</f>
        <v>Гл. секретарь, судья ВК</v>
      </c>
      <c r="B40" s="102"/>
      <c r="C40" s="103"/>
      <c r="D40" s="79"/>
      <c r="E40" s="79"/>
      <c r="F40" s="3"/>
      <c r="G40" s="3"/>
      <c r="H40" s="3"/>
      <c r="I40" s="3"/>
      <c r="J40" s="80" t="str">
        <f>HYPERLINK('[1]реквизиты'!$G$8)</f>
        <v>Ляликова С Я.</v>
      </c>
      <c r="K40" s="72"/>
      <c r="L40" s="72"/>
      <c r="M40" s="72"/>
      <c r="O40" s="81" t="str">
        <f>HYPERLINK('[1]реквизиты'!$G$9)</f>
        <v>/г.Владикавказ/</v>
      </c>
      <c r="P40" s="73"/>
    </row>
    <row r="41" spans="4:20" ht="15">
      <c r="D41" s="77"/>
      <c r="E41" s="77"/>
      <c r="F41" s="78"/>
      <c r="G41" s="82"/>
      <c r="H41" s="82"/>
      <c r="I41" s="4"/>
      <c r="J41" s="4"/>
      <c r="K41" s="4"/>
      <c r="L41" s="4"/>
      <c r="M41" s="72"/>
      <c r="N41" s="72"/>
      <c r="O41" s="72"/>
      <c r="P41" s="72"/>
      <c r="Q41" s="4"/>
      <c r="R41" s="5"/>
      <c r="S41" s="73"/>
      <c r="T41" s="73"/>
    </row>
    <row r="42" spans="4:20" ht="15">
      <c r="D42" s="77"/>
      <c r="E42" s="77"/>
      <c r="F42" s="78"/>
      <c r="G42" s="82"/>
      <c r="H42" s="82"/>
      <c r="I42" s="4"/>
      <c r="J42" s="4"/>
      <c r="K42" s="4"/>
      <c r="L42" s="4"/>
      <c r="M42" s="72"/>
      <c r="N42" s="72"/>
      <c r="O42" s="72"/>
      <c r="P42" s="72"/>
      <c r="Q42" s="82"/>
      <c r="R42" s="5"/>
      <c r="S42" s="73"/>
      <c r="T42" s="73"/>
    </row>
    <row r="43" spans="10:20" ht="12.75">
      <c r="J43" s="4"/>
      <c r="K43" s="4"/>
      <c r="L43" s="4"/>
      <c r="M43" s="4"/>
      <c r="N43" s="4"/>
      <c r="O43" s="4"/>
      <c r="P43" s="4"/>
      <c r="Q43" s="4"/>
      <c r="S43" s="73"/>
      <c r="T43" s="73"/>
    </row>
    <row r="44" spans="2:18" ht="15">
      <c r="B44" s="55">
        <f>HYPERLINK('[1]реквизиты'!$A$22)</f>
      </c>
      <c r="C44" s="54"/>
      <c r="D44" s="77"/>
      <c r="E44" s="77"/>
      <c r="F44" s="77"/>
      <c r="G44" s="5"/>
      <c r="H44" s="5"/>
      <c r="M44" s="57">
        <f>HYPERLINK('[1]реквизиты'!$G$23)</f>
      </c>
      <c r="O44" s="73"/>
      <c r="P44" s="73"/>
      <c r="R44" s="5"/>
    </row>
    <row r="45" spans="5:17" ht="12.75"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C3:R3"/>
    <mergeCell ref="C4:R4"/>
    <mergeCell ref="S7:S8"/>
    <mergeCell ref="D11:D12"/>
    <mergeCell ref="R7:R8"/>
    <mergeCell ref="D7:D8"/>
    <mergeCell ref="D9:D10"/>
    <mergeCell ref="J5:L5"/>
    <mergeCell ref="T21:T22"/>
    <mergeCell ref="T19:T20"/>
    <mergeCell ref="S21:S22"/>
    <mergeCell ref="S19:S20"/>
    <mergeCell ref="S17:S18"/>
    <mergeCell ref="S15:S16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19:M20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3" sqref="A3:H3"/>
    </sheetView>
  </sheetViews>
  <sheetFormatPr defaultColWidth="9.140625" defaultRowHeight="12.75"/>
  <sheetData>
    <row r="1" spans="1:8" ht="15.75" thickBot="1">
      <c r="A1" s="126" t="str">
        <f>'пр.взв.'!A2</f>
        <v>ПЕРВЕНСТВО СЕВЕРО-КАВКАЗСКОГО ФЕДЕРАЛЬНОГО ОКРУГА ПО САМБО СРЕДИ ЮНИОРОВ И ЮНИОРОК 2001-2003 ГГР</v>
      </c>
      <c r="B1" s="251"/>
      <c r="C1" s="251"/>
      <c r="D1" s="251"/>
      <c r="E1" s="251"/>
      <c r="F1" s="251"/>
      <c r="G1" s="251"/>
      <c r="H1" s="252"/>
    </row>
    <row r="2" spans="1:8" ht="12.75">
      <c r="A2" s="253" t="str">
        <f>'пр.взв.'!A3</f>
        <v>21-23.11.2020   г.Нальчик</v>
      </c>
      <c r="B2" s="253"/>
      <c r="C2" s="253"/>
      <c r="D2" s="253"/>
      <c r="E2" s="253"/>
      <c r="F2" s="253"/>
      <c r="G2" s="253"/>
      <c r="H2" s="253"/>
    </row>
    <row r="3" spans="1:8" ht="18.75" thickBot="1">
      <c r="A3" s="254" t="s">
        <v>34</v>
      </c>
      <c r="B3" s="254"/>
      <c r="C3" s="254"/>
      <c r="D3" s="254"/>
      <c r="E3" s="254"/>
      <c r="F3" s="254"/>
      <c r="G3" s="254"/>
      <c r="H3" s="254"/>
    </row>
    <row r="4" spans="2:8" ht="18.75" thickBot="1">
      <c r="B4" s="109"/>
      <c r="C4" s="110"/>
      <c r="D4" s="255" t="str">
        <f>'пр.взв.'!D4</f>
        <v>в.к. 88  кг.</v>
      </c>
      <c r="E4" s="256"/>
      <c r="F4" s="257"/>
      <c r="G4" s="110"/>
      <c r="H4" s="110"/>
    </row>
    <row r="5" spans="1:8" ht="18.75" thickBot="1">
      <c r="A5" s="110"/>
      <c r="B5" s="110"/>
      <c r="C5" s="110"/>
      <c r="D5" s="110"/>
      <c r="E5" s="110"/>
      <c r="F5" s="110"/>
      <c r="G5" s="110"/>
      <c r="H5" s="110"/>
    </row>
    <row r="6" spans="1:8" ht="12.75">
      <c r="A6" s="258" t="s">
        <v>35</v>
      </c>
      <c r="B6" s="227" t="str">
        <f>'ИТ.ПР'!C8</f>
        <v>ПШЕНОКОВ АЛЬБЕРТ ЖИРАСЛАНОВИЧ</v>
      </c>
      <c r="C6" s="228"/>
      <c r="D6" s="228"/>
      <c r="E6" s="228"/>
      <c r="F6" s="228"/>
      <c r="G6" s="229"/>
      <c r="H6" s="225" t="str">
        <f>'ИТ.ПР'!D8</f>
        <v>06.11.2001 1 РАЗРЯД</v>
      </c>
    </row>
    <row r="7" spans="1:8" ht="13.5" thickBot="1">
      <c r="A7" s="259"/>
      <c r="B7" s="230"/>
      <c r="C7" s="231"/>
      <c r="D7" s="231"/>
      <c r="E7" s="231"/>
      <c r="F7" s="231"/>
      <c r="G7" s="232"/>
      <c r="H7" s="226"/>
    </row>
    <row r="8" spans="1:8" ht="12.75">
      <c r="A8" s="259"/>
      <c r="B8" s="227" t="str">
        <f>'ИТ.ПР'!E8</f>
        <v>КБР ДИНАМО</v>
      </c>
      <c r="C8" s="228"/>
      <c r="D8" s="228"/>
      <c r="E8" s="228"/>
      <c r="F8" s="228"/>
      <c r="G8" s="228"/>
      <c r="H8" s="229"/>
    </row>
    <row r="9" spans="1:8" ht="13.5" thickBot="1">
      <c r="A9" s="260"/>
      <c r="B9" s="233"/>
      <c r="C9" s="234"/>
      <c r="D9" s="234"/>
      <c r="E9" s="234"/>
      <c r="F9" s="234"/>
      <c r="G9" s="234"/>
      <c r="H9" s="235"/>
    </row>
    <row r="10" spans="1:8" ht="26.25" thickBot="1">
      <c r="A10" s="110"/>
      <c r="B10" s="111"/>
      <c r="C10" s="111"/>
      <c r="D10" s="111"/>
      <c r="E10" s="111"/>
      <c r="F10" s="111"/>
      <c r="G10" s="111"/>
      <c r="H10" s="111"/>
    </row>
    <row r="11" spans="1:8" ht="12.75">
      <c r="A11" s="242" t="s">
        <v>36</v>
      </c>
      <c r="B11" s="227" t="str">
        <f>'ИТ.ПР'!C10</f>
        <v>МАГОМЕДОМАРОВ ТИНАМАГОМЕД ИСМАИЛОВИЧ</v>
      </c>
      <c r="C11" s="228"/>
      <c r="D11" s="228"/>
      <c r="E11" s="228"/>
      <c r="F11" s="228"/>
      <c r="G11" s="229"/>
      <c r="H11" s="225" t="str">
        <f>'ИТ.ПР'!D10</f>
        <v>03.01.2003 1 РАЗРЯД</v>
      </c>
    </row>
    <row r="12" spans="1:8" ht="13.5" thickBot="1">
      <c r="A12" s="243"/>
      <c r="B12" s="230"/>
      <c r="C12" s="231"/>
      <c r="D12" s="231"/>
      <c r="E12" s="231"/>
      <c r="F12" s="231"/>
      <c r="G12" s="232"/>
      <c r="H12" s="226"/>
    </row>
    <row r="13" spans="1:8" ht="12.75">
      <c r="A13" s="243"/>
      <c r="B13" s="227" t="str">
        <f>'ИТ.ПР'!E10</f>
        <v>РД ПР</v>
      </c>
      <c r="C13" s="228"/>
      <c r="D13" s="228"/>
      <c r="E13" s="228"/>
      <c r="F13" s="228"/>
      <c r="G13" s="228"/>
      <c r="H13" s="229"/>
    </row>
    <row r="14" spans="1:8" ht="13.5" thickBot="1">
      <c r="A14" s="244"/>
      <c r="B14" s="233"/>
      <c r="C14" s="234"/>
      <c r="D14" s="234"/>
      <c r="E14" s="234"/>
      <c r="F14" s="234"/>
      <c r="G14" s="234"/>
      <c r="H14" s="235"/>
    </row>
    <row r="15" spans="1:8" ht="26.25" thickBot="1">
      <c r="A15" s="110"/>
      <c r="B15" s="111"/>
      <c r="C15" s="111"/>
      <c r="D15" s="111"/>
      <c r="E15" s="111"/>
      <c r="F15" s="111"/>
      <c r="G15" s="111"/>
      <c r="H15" s="111"/>
    </row>
    <row r="16" spans="1:8" ht="12.75">
      <c r="A16" s="222" t="s">
        <v>37</v>
      </c>
      <c r="B16" s="227" t="str">
        <f>'ИТ.ПР'!C12</f>
        <v>ПАН ГЕОРГИЙ СТАНИСЛАВОВИЧ</v>
      </c>
      <c r="C16" s="228"/>
      <c r="D16" s="228"/>
      <c r="E16" s="228"/>
      <c r="F16" s="228"/>
      <c r="G16" s="229"/>
      <c r="H16" s="162" t="str">
        <f>'ИТ.ПР'!D12</f>
        <v>02.10.2001 КМС</v>
      </c>
    </row>
    <row r="17" spans="1:8" ht="13.5" thickBot="1">
      <c r="A17" s="223"/>
      <c r="B17" s="230"/>
      <c r="C17" s="231"/>
      <c r="D17" s="231"/>
      <c r="E17" s="231"/>
      <c r="F17" s="231"/>
      <c r="G17" s="232"/>
      <c r="H17" s="163"/>
    </row>
    <row r="18" spans="1:8" ht="12.75">
      <c r="A18" s="223"/>
      <c r="B18" s="227" t="str">
        <f>'ИТ.ПР'!E12</f>
        <v>РСО-А ДИНАМО</v>
      </c>
      <c r="C18" s="228"/>
      <c r="D18" s="228"/>
      <c r="E18" s="228"/>
      <c r="F18" s="228"/>
      <c r="G18" s="228"/>
      <c r="H18" s="229"/>
    </row>
    <row r="19" spans="1:8" ht="13.5" thickBot="1">
      <c r="A19" s="224"/>
      <c r="B19" s="233"/>
      <c r="C19" s="234"/>
      <c r="D19" s="234"/>
      <c r="E19" s="234"/>
      <c r="F19" s="234"/>
      <c r="G19" s="234"/>
      <c r="H19" s="235"/>
    </row>
    <row r="20" spans="1:8" ht="26.25" thickBot="1">
      <c r="A20" s="110"/>
      <c r="B20" s="111"/>
      <c r="C20" s="111"/>
      <c r="D20" s="111"/>
      <c r="E20" s="111"/>
      <c r="F20" s="111"/>
      <c r="G20" s="111"/>
      <c r="H20" s="111"/>
    </row>
    <row r="21" spans="1:8" ht="12.75">
      <c r="A21" s="222" t="s">
        <v>37</v>
      </c>
      <c r="B21" s="227" t="str">
        <f>'ИТ.ПР'!C14</f>
        <v>УСМАНОВ ТУРПАЛ-АЛИ ИБРАГИМОВИЧ</v>
      </c>
      <c r="C21" s="228"/>
      <c r="D21" s="228"/>
      <c r="E21" s="228"/>
      <c r="F21" s="228"/>
      <c r="G21" s="229"/>
      <c r="H21" s="162" t="str">
        <f>'ИТ.ПР'!D14</f>
        <v>26.06.2002 1 РАЗРЯД</v>
      </c>
    </row>
    <row r="22" spans="1:8" ht="13.5" thickBot="1">
      <c r="A22" s="223"/>
      <c r="B22" s="230"/>
      <c r="C22" s="231"/>
      <c r="D22" s="231"/>
      <c r="E22" s="231"/>
      <c r="F22" s="231"/>
      <c r="G22" s="232"/>
      <c r="H22" s="163"/>
    </row>
    <row r="23" spans="1:8" ht="12.75">
      <c r="A23" s="223"/>
      <c r="B23" s="245" t="str">
        <f>'ИТ.ПР'!E14</f>
        <v>ЧР МИНСПОРТ</v>
      </c>
      <c r="C23" s="246"/>
      <c r="D23" s="246"/>
      <c r="E23" s="246"/>
      <c r="F23" s="246"/>
      <c r="G23" s="246"/>
      <c r="H23" s="247"/>
    </row>
    <row r="24" spans="1:8" ht="13.5" thickBot="1">
      <c r="A24" s="224"/>
      <c r="B24" s="248"/>
      <c r="C24" s="249"/>
      <c r="D24" s="249"/>
      <c r="E24" s="249"/>
      <c r="F24" s="249"/>
      <c r="G24" s="249"/>
      <c r="H24" s="250"/>
    </row>
    <row r="25" spans="1:8" ht="18">
      <c r="A25" s="110"/>
      <c r="B25" s="110"/>
      <c r="C25" s="110"/>
      <c r="D25" s="110"/>
      <c r="E25" s="110"/>
      <c r="F25" s="110"/>
      <c r="G25" s="110"/>
      <c r="H25" s="110"/>
    </row>
    <row r="26" spans="1:8" ht="18">
      <c r="A26" s="110" t="s">
        <v>38</v>
      </c>
      <c r="B26" s="110"/>
      <c r="C26" s="110"/>
      <c r="D26" s="110"/>
      <c r="E26" s="110"/>
      <c r="F26" s="110"/>
      <c r="G26" s="110"/>
      <c r="H26" s="110"/>
    </row>
    <row r="27" ht="13.5" thickBot="1"/>
    <row r="28" spans="1:8" ht="12.75">
      <c r="A28" s="236" t="str">
        <f>'ИТ.ПР'!G8</f>
        <v>МАХОВ О.</v>
      </c>
      <c r="B28" s="237"/>
      <c r="C28" s="237"/>
      <c r="D28" s="237"/>
      <c r="E28" s="237"/>
      <c r="F28" s="237"/>
      <c r="G28" s="237"/>
      <c r="H28" s="238"/>
    </row>
    <row r="29" spans="1:8" ht="13.5" thickBot="1">
      <c r="A29" s="239"/>
      <c r="B29" s="240"/>
      <c r="C29" s="240"/>
      <c r="D29" s="240"/>
      <c r="E29" s="240"/>
      <c r="F29" s="240"/>
      <c r="G29" s="240"/>
      <c r="H29" s="241"/>
    </row>
    <row r="32" spans="1:8" ht="18">
      <c r="A32" s="110" t="s">
        <v>39</v>
      </c>
      <c r="B32" s="110"/>
      <c r="C32" s="110"/>
      <c r="D32" s="110"/>
      <c r="E32" s="110"/>
      <c r="F32" s="110"/>
      <c r="G32" s="110"/>
      <c r="H32" s="110"/>
    </row>
    <row r="33" spans="1:8" ht="18">
      <c r="A33" s="110"/>
      <c r="B33" s="110"/>
      <c r="C33" s="110"/>
      <c r="D33" s="110"/>
      <c r="E33" s="110"/>
      <c r="F33" s="110"/>
      <c r="G33" s="110"/>
      <c r="H33" s="110"/>
    </row>
    <row r="34" spans="1:8" ht="18">
      <c r="A34" s="110"/>
      <c r="B34" s="110"/>
      <c r="C34" s="110"/>
      <c r="D34" s="110"/>
      <c r="E34" s="110"/>
      <c r="F34" s="110"/>
      <c r="G34" s="110"/>
      <c r="H34" s="110"/>
    </row>
    <row r="35" spans="1:8" ht="18">
      <c r="A35" s="112"/>
      <c r="B35" s="112"/>
      <c r="C35" s="112"/>
      <c r="D35" s="112"/>
      <c r="E35" s="112"/>
      <c r="F35" s="112"/>
      <c r="G35" s="112"/>
      <c r="H35" s="112"/>
    </row>
    <row r="36" spans="1:8" ht="18">
      <c r="A36" s="113"/>
      <c r="B36" s="113"/>
      <c r="C36" s="113"/>
      <c r="D36" s="113"/>
      <c r="E36" s="113"/>
      <c r="F36" s="113"/>
      <c r="G36" s="113"/>
      <c r="H36" s="113"/>
    </row>
    <row r="37" spans="1:8" ht="18">
      <c r="A37" s="112"/>
      <c r="B37" s="112"/>
      <c r="C37" s="112"/>
      <c r="D37" s="112"/>
      <c r="E37" s="112"/>
      <c r="F37" s="112"/>
      <c r="G37" s="112"/>
      <c r="H37" s="112"/>
    </row>
    <row r="38" spans="1:8" ht="18">
      <c r="A38" s="114"/>
      <c r="B38" s="114"/>
      <c r="C38" s="114"/>
      <c r="D38" s="114"/>
      <c r="E38" s="114"/>
      <c r="F38" s="114"/>
      <c r="G38" s="114"/>
      <c r="H38" s="114"/>
    </row>
    <row r="39" spans="1:8" ht="18">
      <c r="A39" s="112"/>
      <c r="B39" s="112"/>
      <c r="C39" s="112"/>
      <c r="D39" s="112"/>
      <c r="E39" s="112"/>
      <c r="F39" s="112"/>
      <c r="G39" s="112"/>
      <c r="H39" s="112"/>
    </row>
    <row r="40" spans="1:8" ht="18">
      <c r="A40" s="114"/>
      <c r="B40" s="114"/>
      <c r="C40" s="114"/>
      <c r="D40" s="114"/>
      <c r="E40" s="114"/>
      <c r="F40" s="114"/>
      <c r="G40" s="114"/>
      <c r="H40" s="114"/>
    </row>
    <row r="41" spans="1:8" ht="18">
      <c r="A41" s="112"/>
      <c r="B41" s="112"/>
      <c r="C41" s="112"/>
      <c r="D41" s="112"/>
      <c r="E41" s="112"/>
      <c r="F41" s="112"/>
      <c r="G41" s="112"/>
      <c r="H41" s="112"/>
    </row>
    <row r="42" spans="1:8" ht="18">
      <c r="A42" s="114"/>
      <c r="B42" s="114"/>
      <c r="C42" s="114"/>
      <c r="D42" s="114"/>
      <c r="E42" s="114"/>
      <c r="F42" s="114"/>
      <c r="G42" s="114"/>
      <c r="H42" s="114"/>
    </row>
  </sheetData>
  <sheetProtection/>
  <mergeCells count="21">
    <mergeCell ref="A1:H1"/>
    <mergeCell ref="A2:H2"/>
    <mergeCell ref="A3:H3"/>
    <mergeCell ref="D4:F4"/>
    <mergeCell ref="A6:A9"/>
    <mergeCell ref="A28:H29"/>
    <mergeCell ref="A11:A14"/>
    <mergeCell ref="B11:G12"/>
    <mergeCell ref="H11:H12"/>
    <mergeCell ref="B13:H14"/>
    <mergeCell ref="B6:G7"/>
    <mergeCell ref="A21:A24"/>
    <mergeCell ref="B21:G22"/>
    <mergeCell ref="H21:H22"/>
    <mergeCell ref="B23:H24"/>
    <mergeCell ref="A16:A19"/>
    <mergeCell ref="H6:H7"/>
    <mergeCell ref="H16:H17"/>
    <mergeCell ref="B16:G17"/>
    <mergeCell ref="B8:H9"/>
    <mergeCell ref="B18:H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2020-11-22T13:48:25Z</cp:lastPrinted>
  <dcterms:created xsi:type="dcterms:W3CDTF">1996-10-08T23:32:33Z</dcterms:created>
  <dcterms:modified xsi:type="dcterms:W3CDTF">2020-11-22T13:59:09Z</dcterms:modified>
  <cp:category/>
  <cp:version/>
  <cp:contentType/>
  <cp:contentStatus/>
</cp:coreProperties>
</file>