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41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state="hidden" r:id="rId12"/>
    <sheet name="Лист9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<sst xmlns="http://schemas.openxmlformats.org/spreadsheetml/2006/main" count="169" uniqueCount="111">
  <si>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</si>
  <si>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</si>
  <si>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</si>
  <si>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</si>
  <si>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</si>
  <si>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</si>
  <si>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</si>
  <si>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</si>
  <si>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</si>
  <si>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</si>
  <si>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</si>
  <si>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</si>
  <si>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</si>
  <si>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</si>
  <si>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</si>
  <si>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</si>
  <si>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</si>
  <si>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</si>
  <si>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</si>
  <si>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</si>
  <si>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</si>
  <si>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</si>
  <si>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</si>
  <si>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</si>
  <si>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</si>
  <si>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</si>
  <si>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</si>
  <si>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</si>
  <si>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</si>
  <si>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</si>
  <si>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</si>
  <si>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</si>
  <si>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16.12.86 мсмк</t>
  </si>
  <si>
    <t>ЮФО Краснодарский Армавир Д</t>
  </si>
  <si>
    <t>011002</t>
  </si>
  <si>
    <t>БородинВГ</t>
  </si>
  <si>
    <t>ДАНИЛКИН Даниил Владимирович</t>
  </si>
  <si>
    <t>27.07.86 кмс</t>
  </si>
  <si>
    <t>ПФО Пензенская  Пенза ФСО "Россия"</t>
  </si>
  <si>
    <t>000420</t>
  </si>
  <si>
    <t>Киселев АН, Мирош  ВВ</t>
  </si>
  <si>
    <t>КУЛИКОВ Александр Сергеевич</t>
  </si>
  <si>
    <t>11.11.79 мс</t>
  </si>
  <si>
    <t>УФО Свердловская обл Екатеренбург ПР</t>
  </si>
  <si>
    <t>001518</t>
  </si>
  <si>
    <t>Козлов АА</t>
  </si>
  <si>
    <t>ГЕНИЯТОВ Глеб Эдуардович</t>
  </si>
  <si>
    <t>29.04.85 мс</t>
  </si>
  <si>
    <t>УФО Свердловская  Екатеренбург ПР</t>
  </si>
  <si>
    <t>000490</t>
  </si>
  <si>
    <t>ДОХОВ Арсен Мухамедович</t>
  </si>
  <si>
    <t>24.12.89 кмс</t>
  </si>
  <si>
    <t>Москва МО</t>
  </si>
  <si>
    <t>003631</t>
  </si>
  <si>
    <t>Жаворонков ВА</t>
  </si>
  <si>
    <t>НЕГАНОВ Максим Юрьевич</t>
  </si>
  <si>
    <t>26.05.1984 мсмк</t>
  </si>
  <si>
    <t>Москва Д</t>
  </si>
  <si>
    <t>000719</t>
  </si>
  <si>
    <t>Старостин ВЮ, Зыков АС</t>
  </si>
  <si>
    <t>АБИЕВ Адам Аминович</t>
  </si>
  <si>
    <t>21.11.86 кмс</t>
  </si>
  <si>
    <t>ЮФО Адыгея ВС</t>
  </si>
  <si>
    <t>000512</t>
  </si>
  <si>
    <t>Хапай А, Меретуков С</t>
  </si>
  <si>
    <t>ШОГЕНОВ Рустам Витальевич</t>
  </si>
  <si>
    <t>07.12.84 мс</t>
  </si>
  <si>
    <t>ЮФО КБР ВС</t>
  </si>
  <si>
    <t>001436</t>
  </si>
  <si>
    <t>Майсурадзе А</t>
  </si>
  <si>
    <t>ГРИГОРЯН Арам Арайикович</t>
  </si>
  <si>
    <t>03.02.90 мс</t>
  </si>
  <si>
    <t>ЦФО Тульская  Тула Д</t>
  </si>
  <si>
    <t>001752</t>
  </si>
  <si>
    <t>Самборский СВ</t>
  </si>
  <si>
    <t>ОСИПЕНКО Артем Иванович</t>
  </si>
  <si>
    <t>27.05.88 мсмк</t>
  </si>
  <si>
    <t>ЦФО,Брянская Брянск ВС</t>
  </si>
  <si>
    <t>001231</t>
  </si>
  <si>
    <t>Зубов РП,Портнов СВ</t>
  </si>
  <si>
    <t>МАЛОВ Евгений Сергеевич</t>
  </si>
  <si>
    <t>16.04.84 мс</t>
  </si>
  <si>
    <t>ПФО Чувашская Чебоксары</t>
  </si>
  <si>
    <t>001515</t>
  </si>
  <si>
    <t>Рыбаков АБ, Мальков ВФ</t>
  </si>
  <si>
    <t>ДРОБОТОВ Александр Николаевич</t>
  </si>
  <si>
    <t>01.03.86 мс</t>
  </si>
  <si>
    <t>УРФО Свердловская обл В Пышма</t>
  </si>
  <si>
    <t>020530</t>
  </si>
  <si>
    <t>Стенников ВГ Мельников АН</t>
  </si>
  <si>
    <t>ДЖАРИМОК Азмет Нурбиевич</t>
  </si>
  <si>
    <t>02.07.83 мс</t>
  </si>
  <si>
    <t>ЮФО Адыгея Д</t>
  </si>
  <si>
    <t>000722</t>
  </si>
  <si>
    <t>Джаримок Н</t>
  </si>
  <si>
    <t>в.к.     100    кг.</t>
  </si>
  <si>
    <t>9</t>
  </si>
  <si>
    <t>3:0</t>
  </si>
  <si>
    <t>5</t>
  </si>
  <si>
    <t>4:0</t>
  </si>
  <si>
    <t>3</t>
  </si>
  <si>
    <t>3:1</t>
  </si>
  <si>
    <t>7</t>
  </si>
  <si>
    <t>2</t>
  </si>
  <si>
    <t>6</t>
  </si>
  <si>
    <t>4</t>
  </si>
  <si>
    <t>8</t>
  </si>
  <si>
    <t>КУРГИНЯН Эдуард Славикович</t>
  </si>
  <si>
    <t>5-6</t>
  </si>
  <si>
    <t>8-9</t>
  </si>
  <si>
    <t>10-13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</si>
</sst>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i/>
      <sz val="18"/>
      <color indexed="56"/>
      <name val="CyrillicOld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NumberForma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20" fontId="0" fillId="0" borderId="11" xfId="0" applyNumberFormat="1" applyBorder="1" applyAlignment="1">
      <alignment horizontal="left" vertical="center"/>
    </xf>
    <xf numFmtId="20" fontId="0" fillId="0" borderId="0" xfId="0" applyNumberForma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7" fillId="24" borderId="26" xfId="42" applyFont="1" applyFill="1" applyBorder="1" applyAlignment="1" applyProtection="1">
      <alignment horizontal="center" vertical="center" wrapText="1"/>
      <protection/>
    </xf>
    <xf numFmtId="0" fontId="17" fillId="24" borderId="27" xfId="42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7" fillId="0" borderId="36" xfId="42" applyFont="1" applyBorder="1" applyAlignment="1" applyProtection="1">
      <alignment horizontal="left" vertical="center" wrapText="1"/>
      <protection/>
    </xf>
    <xf numFmtId="0" fontId="37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7" fillId="26" borderId="36" xfId="42" applyFont="1" applyFill="1" applyBorder="1" applyAlignment="1" applyProtection="1">
      <alignment horizontal="left" vertical="center" wrapText="1"/>
      <protection/>
    </xf>
    <xf numFmtId="0" fontId="37" fillId="26" borderId="37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17" fillId="24" borderId="31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left" vertical="center" wrapText="1"/>
      <protection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65" xfId="42" applyFont="1" applyBorder="1" applyAlignment="1" applyProtection="1">
      <alignment horizontal="left" vertical="center" wrapText="1"/>
      <protection/>
    </xf>
    <xf numFmtId="0" fontId="6" fillId="0" borderId="66" xfId="42" applyFont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6" fillId="0" borderId="2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71500"/>
          <a:ext cx="63627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113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3" name="Rectangle 45"/>
        <xdr:cNvSpPr>
          <a:spLocks/>
        </xdr:cNvSpPr>
      </xdr:nvSpPr>
      <xdr:spPr>
        <a:xfrm>
          <a:off x="1247775" y="657225"/>
          <a:ext cx="63436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G41" sqref="A1:G4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3" t="s">
        <v>25</v>
      </c>
      <c r="B1" s="113"/>
      <c r="C1" s="113"/>
      <c r="D1" s="113"/>
      <c r="E1" s="113"/>
      <c r="F1" s="113"/>
      <c r="G1" s="113"/>
    </row>
    <row r="2" spans="1:7" ht="25.5" customHeight="1" thickBot="1">
      <c r="A2" s="114" t="s">
        <v>27</v>
      </c>
      <c r="B2" s="115"/>
      <c r="C2" s="115"/>
      <c r="D2" s="115"/>
      <c r="E2" s="115"/>
      <c r="F2" s="115"/>
      <c r="G2" s="115"/>
    </row>
    <row r="3" spans="1:7" ht="32.25" customHeight="1" thickBot="1">
      <c r="A3" s="119" t="str">
        <f>HYPERLINK('[1]реквизиты'!$A$2)</f>
        <v>Кубок России  по САМБО среди мужчин</v>
      </c>
      <c r="B3" s="120"/>
      <c r="C3" s="120"/>
      <c r="D3" s="120"/>
      <c r="E3" s="120"/>
      <c r="F3" s="120"/>
      <c r="G3" s="120"/>
    </row>
    <row r="4" spans="1:7" ht="15" customHeight="1">
      <c r="A4" s="116" t="str">
        <f>HYPERLINK('[1]реквизиты'!$A$3)</f>
        <v>25 - 28 ноября 2009 г.          г. Кстово</v>
      </c>
      <c r="B4" s="116"/>
      <c r="C4" s="116"/>
      <c r="D4" s="116"/>
      <c r="E4" s="116"/>
      <c r="F4" s="116"/>
      <c r="G4" s="116"/>
    </row>
    <row r="5" spans="4:5" ht="24" customHeight="1">
      <c r="D5" s="117" t="str">
        <f>HYPERLINK('пр.взв.'!D4)</f>
        <v>в.к.     100    кг.</v>
      </c>
      <c r="E5" s="118"/>
    </row>
    <row r="6" spans="1:7" ht="12.75" customHeight="1">
      <c r="A6" s="121" t="s">
        <v>9</v>
      </c>
      <c r="B6" s="121" t="s">
        <v>4</v>
      </c>
      <c r="C6" s="121" t="s">
        <v>5</v>
      </c>
      <c r="D6" s="123" t="s">
        <v>6</v>
      </c>
      <c r="E6" s="123" t="s">
        <v>7</v>
      </c>
      <c r="F6" s="121" t="s">
        <v>11</v>
      </c>
      <c r="G6" s="121" t="s">
        <v>8</v>
      </c>
    </row>
    <row r="7" spans="1:7" ht="12.75">
      <c r="A7" s="122"/>
      <c r="B7" s="122"/>
      <c r="C7" s="122"/>
      <c r="D7" s="122"/>
      <c r="E7" s="122"/>
      <c r="F7" s="122"/>
      <c r="G7" s="122"/>
    </row>
    <row r="8" spans="1:7" ht="12.75" customHeight="1">
      <c r="A8" s="121">
        <v>1</v>
      </c>
      <c r="B8" s="110">
        <v>6</v>
      </c>
      <c r="C8" s="111" t="str">
        <f>VLOOKUP(B8,'пр.взв.'!B7:G38,2,FALSE)</f>
        <v>ОСИПЕНКО Артем Иванович</v>
      </c>
      <c r="D8" s="124" t="str">
        <f>VLOOKUP(B8,'пр.взв.'!B7:G38,3,FALSE)</f>
        <v>27.05.88 мсмк</v>
      </c>
      <c r="E8" s="124" t="str">
        <f>VLOOKUP(B8,'пр.взв.'!B7:G38,4,FALSE)</f>
        <v>ЦФО,Брянская Брянск ВС</v>
      </c>
      <c r="F8" s="124" t="str">
        <f>VLOOKUP(B8,'пр.взв.'!B7:G38,5,FALSE)</f>
        <v>001231</v>
      </c>
      <c r="G8" s="111" t="str">
        <f>VLOOKUP(B8,'пр.взв.'!B7:G38,6,FALSE)</f>
        <v>Зубов РП,Портнов СВ</v>
      </c>
    </row>
    <row r="9" spans="1:7" ht="12.75">
      <c r="A9" s="122"/>
      <c r="B9" s="108"/>
      <c r="C9" s="112"/>
      <c r="D9" s="125"/>
      <c r="E9" s="125"/>
      <c r="F9" s="125"/>
      <c r="G9" s="112"/>
    </row>
    <row r="10" spans="1:7" ht="12.75" customHeight="1">
      <c r="A10" s="121">
        <v>2</v>
      </c>
      <c r="B10" s="110">
        <v>5</v>
      </c>
      <c r="C10" s="111" t="str">
        <f>VLOOKUP(B10,'пр.взв.'!B7:G38,2,FALSE)</f>
        <v>КУРГИНЯН Эдуард Славикович</v>
      </c>
      <c r="D10" s="124" t="str">
        <f>VLOOKUP(B10,'пр.взв.'!B7:G38,3,FALSE)</f>
        <v>16.12.86 мсмк</v>
      </c>
      <c r="E10" s="124" t="str">
        <f>VLOOKUP(B10,'пр.взв.'!B7:G38,4,FALSE)</f>
        <v>ЮФО Краснодарский Армавир Д</v>
      </c>
      <c r="F10" s="124" t="str">
        <f>VLOOKUP(B10,'пр.взв.'!B7:G38,5,FALSE)</f>
        <v>011002</v>
      </c>
      <c r="G10" s="111" t="str">
        <f>VLOOKUP(B10,'пр.взв.'!B7:G38,6,FALSE)</f>
        <v>БородинВГ</v>
      </c>
    </row>
    <row r="11" spans="1:7" ht="12.75">
      <c r="A11" s="122"/>
      <c r="B11" s="108"/>
      <c r="C11" s="112"/>
      <c r="D11" s="125"/>
      <c r="E11" s="125"/>
      <c r="F11" s="125"/>
      <c r="G11" s="112"/>
    </row>
    <row r="12" spans="1:7" ht="12.75" customHeight="1">
      <c r="A12" s="121">
        <v>3</v>
      </c>
      <c r="B12" s="110">
        <v>4</v>
      </c>
      <c r="C12" s="111" t="str">
        <f>VLOOKUP(B12,'пр.взв.'!B7:G38,2,FALSE)</f>
        <v>ДЖАРИМОК Азмет Нурбиевич</v>
      </c>
      <c r="D12" s="124" t="str">
        <f>VLOOKUP(B12,'пр.взв.'!B7:G38,3,FALSE)</f>
        <v>02.07.83 мс</v>
      </c>
      <c r="E12" s="124" t="str">
        <f>VLOOKUP(B12,'пр.взв.'!B7:G38,4,FALSE)</f>
        <v>ЮФО Адыгея Д</v>
      </c>
      <c r="F12" s="124" t="str">
        <f>VLOOKUP(B12,'пр.взв.'!B7:G38,5,FALSE)</f>
        <v>000722</v>
      </c>
      <c r="G12" s="111" t="str">
        <f>VLOOKUP(B12,'пр.взв.'!B7:G38,6,FALSE)</f>
        <v>Джаримок Н</v>
      </c>
    </row>
    <row r="13" spans="1:7" ht="12.75">
      <c r="A13" s="122"/>
      <c r="B13" s="108"/>
      <c r="C13" s="112"/>
      <c r="D13" s="125"/>
      <c r="E13" s="125"/>
      <c r="F13" s="125"/>
      <c r="G13" s="112"/>
    </row>
    <row r="14" spans="1:7" ht="12.75" customHeight="1">
      <c r="A14" s="121">
        <v>3</v>
      </c>
      <c r="B14" s="110">
        <v>7</v>
      </c>
      <c r="C14" s="111" t="str">
        <f>VLOOKUP(B14,'пр.взв.'!B7:G38,2,FALSE)</f>
        <v>НЕГАНОВ Максим Юрьевич</v>
      </c>
      <c r="D14" s="124" t="str">
        <f>VLOOKUP(B14,'пр.взв.'!B7:G38,3,FALSE)</f>
        <v>26.05.1984 мсмк</v>
      </c>
      <c r="E14" s="124" t="str">
        <f>VLOOKUP(B14,'пр.взв.'!B7:G38,4,FALSE)</f>
        <v>Москва Д</v>
      </c>
      <c r="F14" s="124" t="str">
        <f>VLOOKUP(B14,'пр.взв.'!B7:G38,5,FALSE)</f>
        <v>000719</v>
      </c>
      <c r="G14" s="111" t="str">
        <f>VLOOKUP(B14,'пр.взв.'!B7:G38,6,FALSE)</f>
        <v>Старостин ВЮ, Зыков АС</v>
      </c>
    </row>
    <row r="15" spans="1:7" ht="12.75">
      <c r="A15" s="122"/>
      <c r="B15" s="108"/>
      <c r="C15" s="112"/>
      <c r="D15" s="125"/>
      <c r="E15" s="125"/>
      <c r="F15" s="125"/>
      <c r="G15" s="112"/>
    </row>
    <row r="16" spans="1:7" ht="12.75" customHeight="1">
      <c r="A16" s="126" t="s">
        <v>108</v>
      </c>
      <c r="B16" s="110">
        <v>9</v>
      </c>
      <c r="C16" s="111" t="str">
        <f>VLOOKUP(B16,'пр.взв.'!B7:G38,2,FALSE)</f>
        <v>КУЛИКОВ Александр Сергеевич</v>
      </c>
      <c r="D16" s="124" t="str">
        <f>VLOOKUP(B16,'пр.взв.'!B7:G38,3,FALSE)</f>
        <v>11.11.79 мс</v>
      </c>
      <c r="E16" s="124" t="str">
        <f>VLOOKUP(B16,'пр.взв.'!B7:G38,4,FALSE)</f>
        <v>УФО Свердловская обл Екатеренбург ПР</v>
      </c>
      <c r="F16" s="124" t="str">
        <f>VLOOKUP(B16,'пр.взв.'!B7:G38,5,FALSE)</f>
        <v>001518</v>
      </c>
      <c r="G16" s="111" t="str">
        <f>VLOOKUP(B16,'пр.взв.'!B7:G38,6,FALSE)</f>
        <v>Козлов АА</v>
      </c>
    </row>
    <row r="17" spans="1:7" ht="12.75">
      <c r="A17" s="109"/>
      <c r="B17" s="108"/>
      <c r="C17" s="112"/>
      <c r="D17" s="125"/>
      <c r="E17" s="125"/>
      <c r="F17" s="125"/>
      <c r="G17" s="112"/>
    </row>
    <row r="18" spans="1:7" ht="12.75" customHeight="1">
      <c r="A18" s="126" t="s">
        <v>108</v>
      </c>
      <c r="B18" s="110">
        <v>2</v>
      </c>
      <c r="C18" s="111" t="str">
        <f>VLOOKUP(B18,'пр.взв.'!B7:G22,2,FALSE)</f>
        <v>ШОГЕНОВ Рустам Витальевич</v>
      </c>
      <c r="D18" s="124" t="str">
        <f>VLOOKUP(B18,'пр.взв.'!B7:G22,3,FALSE)</f>
        <v>07.12.84 мс</v>
      </c>
      <c r="E18" s="124" t="str">
        <f>VLOOKUP(B18,'пр.взв.'!B7:G22,4,FALSE)</f>
        <v>ЮФО КБР ВС</v>
      </c>
      <c r="F18" s="124" t="str">
        <f>VLOOKUP(B18,'пр.взв.'!B7:G22,5,FALSE)</f>
        <v>001436</v>
      </c>
      <c r="G18" s="111" t="str">
        <f>VLOOKUP(B18,'пр.взв.'!B7:G22,6,FALSE)</f>
        <v>Майсурадзе А</v>
      </c>
    </row>
    <row r="19" spans="1:7" ht="12.75">
      <c r="A19" s="109"/>
      <c r="B19" s="108"/>
      <c r="C19" s="112"/>
      <c r="D19" s="125"/>
      <c r="E19" s="125"/>
      <c r="F19" s="125"/>
      <c r="G19" s="112"/>
    </row>
    <row r="20" spans="1:7" ht="12.75" customHeight="1">
      <c r="A20" s="126" t="s">
        <v>102</v>
      </c>
      <c r="B20" s="110">
        <v>13</v>
      </c>
      <c r="C20" s="111" t="str">
        <f>VLOOKUP(B20,'пр.взв.'!B7:G38,2,FALSE)</f>
        <v>ДАНИЛКИН Даниил Владимирович</v>
      </c>
      <c r="D20" s="124" t="str">
        <f>VLOOKUP(B20,'пр.взв.'!B7:G38,3,FALSE)</f>
        <v>27.07.86 кмс</v>
      </c>
      <c r="E20" s="124" t="str">
        <f>VLOOKUP(B20,'пр.взв.'!B7:G38,4,FALSE)</f>
        <v>ПФО Пензенская  Пенза ФСО "Россия"</v>
      </c>
      <c r="F20" s="124" t="str">
        <f>VLOOKUP(B20,'пр.взв.'!B7:G38,5,FALSE)</f>
        <v>000420</v>
      </c>
      <c r="G20" s="111" t="str">
        <f>VLOOKUP(B20,'пр.взв.'!B7:G38,6,FALSE)</f>
        <v>Киселев АН, Мирош  ВВ</v>
      </c>
    </row>
    <row r="21" spans="1:7" ht="12.75">
      <c r="A21" s="109"/>
      <c r="B21" s="108"/>
      <c r="C21" s="112"/>
      <c r="D21" s="125"/>
      <c r="E21" s="125"/>
      <c r="F21" s="125"/>
      <c r="G21" s="112"/>
    </row>
    <row r="22" spans="1:7" ht="12.75" customHeight="1">
      <c r="A22" s="126" t="s">
        <v>109</v>
      </c>
      <c r="B22" s="110">
        <v>3</v>
      </c>
      <c r="C22" s="111" t="str">
        <f>VLOOKUP(B22,'пр.взв.'!B9:G40,2,FALSE)</f>
        <v>АБИЕВ Адам Аминович</v>
      </c>
      <c r="D22" s="124" t="str">
        <f>VLOOKUP(B22,'пр.взв.'!B7:G38,3,FALSE)</f>
        <v>21.11.86 кмс</v>
      </c>
      <c r="E22" s="124" t="str">
        <f>VLOOKUP(B22,'пр.взв.'!B7:G38,4,FALSE)</f>
        <v>ЮФО Адыгея ВС</v>
      </c>
      <c r="F22" s="124" t="str">
        <f>VLOOKUP(B22,'пр.взв.'!B7:G38,5,FALSE)</f>
        <v>000512</v>
      </c>
      <c r="G22" s="111" t="str">
        <f>VLOOKUP(B22,'пр.взв.'!B7:G38,6,FALSE)</f>
        <v>Хапай А, Меретуков С</v>
      </c>
    </row>
    <row r="23" spans="1:7" ht="12.75">
      <c r="A23" s="109"/>
      <c r="B23" s="108"/>
      <c r="C23" s="112"/>
      <c r="D23" s="125"/>
      <c r="E23" s="125"/>
      <c r="F23" s="125"/>
      <c r="G23" s="112"/>
    </row>
    <row r="24" spans="1:7" ht="12.75" customHeight="1">
      <c r="A24" s="126" t="s">
        <v>109</v>
      </c>
      <c r="B24" s="110">
        <v>8</v>
      </c>
      <c r="C24" s="111" t="str">
        <f>VLOOKUP(B24,'пр.взв.'!B7:G38,2,FALSE)</f>
        <v>ДРОБОТОВ Александр Николаевич</v>
      </c>
      <c r="D24" s="124" t="str">
        <f>VLOOKUP(B24,'пр.взв.'!B7:G38,3,FALSE)</f>
        <v>01.03.86 мс</v>
      </c>
      <c r="E24" s="124" t="str">
        <f>VLOOKUP(B24,'пр.взв.'!B7:G38,4,FALSE)</f>
        <v>УРФО Свердловская обл В Пышма</v>
      </c>
      <c r="F24" s="124" t="str">
        <f>VLOOKUP(B24,'пр.взв.'!B7:G38,5,FALSE)</f>
        <v>020530</v>
      </c>
      <c r="G24" s="111" t="str">
        <f>VLOOKUP(B24,'пр.взв.'!B7:G38,6,FALSE)</f>
        <v>Стенников ВГ Мельников АН</v>
      </c>
    </row>
    <row r="25" spans="1:7" ht="12.75">
      <c r="A25" s="109"/>
      <c r="B25" s="108"/>
      <c r="C25" s="112"/>
      <c r="D25" s="125"/>
      <c r="E25" s="125"/>
      <c r="F25" s="125"/>
      <c r="G25" s="112"/>
    </row>
    <row r="26" spans="1:7" ht="12.75" customHeight="1">
      <c r="A26" s="126" t="s">
        <v>110</v>
      </c>
      <c r="B26" s="110">
        <v>1</v>
      </c>
      <c r="C26" s="111" t="str">
        <f>VLOOKUP(B26,'пр.взв.'!B7:G38,2,FALSE)</f>
        <v>МАЛОВ Евгений Сергеевич</v>
      </c>
      <c r="D26" s="124" t="str">
        <f>VLOOKUP(B26,'пр.взв.'!B7:G38,3,FALSE)</f>
        <v>16.04.84 мс</v>
      </c>
      <c r="E26" s="124" t="str">
        <f>VLOOKUP(B26,'пр.взв.'!B7:G38,4,FALSE)</f>
        <v>ПФО Чувашская Чебоксары</v>
      </c>
      <c r="F26" s="124" t="str">
        <f>VLOOKUP(B26,'пр.взв.'!B7:G38,5,FALSE)</f>
        <v>001515</v>
      </c>
      <c r="G26" s="111" t="str">
        <f>VLOOKUP(B26,'пр.взв.'!B7:G38,6,FALSE)</f>
        <v>Рыбаков АБ, Мальков ВФ</v>
      </c>
    </row>
    <row r="27" spans="1:7" ht="12.75">
      <c r="A27" s="109"/>
      <c r="B27" s="108"/>
      <c r="C27" s="112"/>
      <c r="D27" s="125"/>
      <c r="E27" s="125"/>
      <c r="F27" s="125"/>
      <c r="G27" s="112"/>
    </row>
    <row r="28" spans="1:7" ht="12.75" customHeight="1">
      <c r="A28" s="126" t="s">
        <v>110</v>
      </c>
      <c r="B28" s="110">
        <v>11</v>
      </c>
      <c r="C28" s="111" t="str">
        <f>VLOOKUP(B28,'пр.взв.'!B7:G38,2,FALSE)</f>
        <v>ГЕНИЯТОВ Глеб Эдуардович</v>
      </c>
      <c r="D28" s="124" t="str">
        <f>VLOOKUP(B28,'пр.взв.'!B7:G38,3,FALSE)</f>
        <v>29.04.85 мс</v>
      </c>
      <c r="E28" s="124" t="str">
        <f>VLOOKUP(B28,'пр.взв.'!B7:G38,4,FALSE)</f>
        <v>УФО Свердловская  Екатеренбург ПР</v>
      </c>
      <c r="F28" s="124" t="str">
        <f>VLOOKUP(B28,'пр.взв.'!B7:G38,5,FALSE)</f>
        <v>000490</v>
      </c>
      <c r="G28" s="111" t="str">
        <f>VLOOKUP(B28,'пр.взв.'!B7:G38,6,FALSE)</f>
        <v>Козлов АА</v>
      </c>
    </row>
    <row r="29" spans="1:7" ht="12.75">
      <c r="A29" s="109"/>
      <c r="B29" s="108"/>
      <c r="C29" s="112"/>
      <c r="D29" s="125"/>
      <c r="E29" s="125"/>
      <c r="F29" s="125"/>
      <c r="G29" s="112"/>
    </row>
    <row r="30" spans="1:7" ht="12.75">
      <c r="A30" s="126" t="s">
        <v>110</v>
      </c>
      <c r="B30" s="110">
        <v>12</v>
      </c>
      <c r="C30" s="111" t="str">
        <f>VLOOKUP(B30,'пр.взв.'!B7:G38,2,FALSE)</f>
        <v>ГРИГОРЯН Арам Арайикович</v>
      </c>
      <c r="D30" s="124" t="str">
        <f>VLOOKUP(B30,'пр.взв.'!B7:G38,3,FALSE)</f>
        <v>03.02.90 мс</v>
      </c>
      <c r="E30" s="124" t="str">
        <f>VLOOKUP(B30,'пр.взв.'!B15:G30,4,FALSE)</f>
        <v>ЦФО Тульская  Тула Д</v>
      </c>
      <c r="F30" s="124" t="str">
        <f>VLOOKUP(B30,'пр.взв.'!B7:G38,5,FALSE)</f>
        <v>001752</v>
      </c>
      <c r="G30" s="111" t="str">
        <f>VLOOKUP(B30,'пр.взв.'!B7:G38,6,FALSE)</f>
        <v>Самборский СВ</v>
      </c>
    </row>
    <row r="31" spans="1:7" ht="12.75">
      <c r="A31" s="109"/>
      <c r="B31" s="108"/>
      <c r="C31" s="112"/>
      <c r="D31" s="125"/>
      <c r="E31" s="125"/>
      <c r="F31" s="125"/>
      <c r="G31" s="112"/>
    </row>
    <row r="32" spans="1:7" ht="12.75">
      <c r="A32" s="126" t="s">
        <v>110</v>
      </c>
      <c r="B32" s="110">
        <v>10</v>
      </c>
      <c r="C32" s="111" t="str">
        <f>VLOOKUP(B32,'пр.взв.'!B7:G38,2,FALSE)</f>
        <v>ДОХОВ Арсен Мухамедович</v>
      </c>
      <c r="D32" s="124" t="str">
        <f>VLOOKUP(B32,'пр.взв.'!B7:G38,3,FALSE)</f>
        <v>24.12.89 кмс</v>
      </c>
      <c r="E32" s="124" t="str">
        <f>VLOOKUP(B32,'пр.взв.'!B17:G32,4,FALSE)</f>
        <v>Москва МО</v>
      </c>
      <c r="F32" s="124" t="str">
        <f>VLOOKUP(B32,'пр.взв.'!B7:G38,5,FALSE)</f>
        <v>003631</v>
      </c>
      <c r="G32" s="111" t="str">
        <f>VLOOKUP(B32,'пр.взв.'!B7:G38,6,FALSE)</f>
        <v>Жаворонков ВА</v>
      </c>
    </row>
    <row r="33" spans="1:7" ht="12.75">
      <c r="A33" s="109"/>
      <c r="B33" s="108"/>
      <c r="C33" s="112"/>
      <c r="D33" s="125"/>
      <c r="E33" s="125"/>
      <c r="F33" s="125"/>
      <c r="G33" s="112"/>
    </row>
    <row r="36" spans="1:7" ht="15">
      <c r="A36" s="76" t="str">
        <f>HYPERLINK('[1]реквизиты'!$A$6)</f>
        <v>Гл. судья, судья МК</v>
      </c>
      <c r="B36" s="77"/>
      <c r="C36" s="78"/>
      <c r="D36" s="79"/>
      <c r="E36" s="79"/>
      <c r="F36" s="80" t="str">
        <f>HYPERLINK('[1]реквизиты'!$G$6)</f>
        <v>Х. Ю. Хапай</v>
      </c>
      <c r="G36" s="5"/>
    </row>
    <row r="37" spans="1:7" ht="15">
      <c r="A37" s="77"/>
      <c r="B37" s="77"/>
      <c r="C37" s="78"/>
      <c r="D37" s="5"/>
      <c r="E37" s="5"/>
      <c r="F37" s="81" t="str">
        <f>HYPERLINK('[1]реквизиты'!$G$7)</f>
        <v>/г. Майкоп/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76" t="str">
        <f>HYPERLINK('[1]реквизиты'!$A$8)</f>
        <v>Гл. секретарь, судья МК</v>
      </c>
      <c r="B39" s="77"/>
      <c r="C39" s="78"/>
      <c r="D39" s="79"/>
      <c r="E39" s="79"/>
      <c r="F39" s="80" t="str">
        <f>HYPERLINK('[1]реквизиты'!$G$8)</f>
        <v>Н. Ю. Глушкова</v>
      </c>
      <c r="G39" s="5"/>
    </row>
    <row r="40" spans="1:7" ht="15">
      <c r="A40" s="77"/>
      <c r="B40" s="77"/>
      <c r="C40" s="77"/>
      <c r="D40" s="5"/>
      <c r="E40" s="5"/>
      <c r="F40" s="81" t="str">
        <f>HYPERLINK('[1]реквизиты'!$G$9)</f>
        <v>/г. Рязань/</v>
      </c>
      <c r="G40" s="5"/>
    </row>
  </sheetData>
  <sheetProtection/>
  <mergeCells count="103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D24:D25"/>
    <mergeCell ref="E24:E25"/>
    <mergeCell ref="A22:A23"/>
    <mergeCell ref="B22:B23"/>
    <mergeCell ref="A32:A33"/>
    <mergeCell ref="B32:B33"/>
    <mergeCell ref="C32:C33"/>
    <mergeCell ref="D32:D33"/>
    <mergeCell ref="G16:G17"/>
    <mergeCell ref="G18:G19"/>
    <mergeCell ref="G12:G13"/>
    <mergeCell ref="G14:G15"/>
    <mergeCell ref="F10:F11"/>
    <mergeCell ref="E14:E15"/>
    <mergeCell ref="F14:F15"/>
    <mergeCell ref="E12:E13"/>
    <mergeCell ref="F12:F13"/>
    <mergeCell ref="G26:G2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G28:G29"/>
    <mergeCell ref="G30:G31"/>
    <mergeCell ref="G32:G33"/>
    <mergeCell ref="A1:G1"/>
    <mergeCell ref="A2:G2"/>
    <mergeCell ref="A4:G4"/>
    <mergeCell ref="D5:E5"/>
    <mergeCell ref="G20:G21"/>
    <mergeCell ref="G22:G23"/>
    <mergeCell ref="G24:G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4" t="str">
        <f>HYPERLINK('[1]реквизиты'!$A$2)</f>
        <v>Кубок России  по САМБО среди мужчин</v>
      </c>
      <c r="B1" s="135"/>
      <c r="C1" s="135"/>
      <c r="D1" s="135"/>
      <c r="E1" s="135"/>
      <c r="F1" s="135"/>
      <c r="G1" s="135"/>
      <c r="H1" s="135"/>
    </row>
    <row r="2" spans="4:5" ht="27" customHeight="1">
      <c r="D2" s="58" t="s">
        <v>12</v>
      </c>
      <c r="E2" s="85" t="str">
        <f>HYPERLINK('пр.взв.'!D4)</f>
        <v>в.к.     100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29" t="s">
        <v>14</v>
      </c>
      <c r="B5" s="129" t="s">
        <v>4</v>
      </c>
      <c r="C5" s="122" t="s">
        <v>5</v>
      </c>
      <c r="D5" s="129" t="s">
        <v>15</v>
      </c>
      <c r="E5" s="129" t="s">
        <v>16</v>
      </c>
      <c r="F5" s="129" t="s">
        <v>17</v>
      </c>
      <c r="G5" s="129" t="s">
        <v>18</v>
      </c>
      <c r="H5" s="129" t="s">
        <v>19</v>
      </c>
    </row>
    <row r="6" spans="1:8" ht="12.75">
      <c r="A6" s="121"/>
      <c r="B6" s="121"/>
      <c r="C6" s="121"/>
      <c r="D6" s="121"/>
      <c r="E6" s="121"/>
      <c r="F6" s="121"/>
      <c r="G6" s="121"/>
      <c r="H6" s="121"/>
    </row>
    <row r="7" spans="1:8" ht="12.75">
      <c r="A7" s="132"/>
      <c r="B7" s="128"/>
      <c r="C7" s="130" t="e">
        <f>VLOOKUP(B7,'пр.взв.'!B7:E38,2,FALSE)</f>
        <v>#N/A</v>
      </c>
      <c r="D7" s="130" t="e">
        <f>VLOOKUP(C7,'пр.взв.'!C7:F38,2,FALSE)</f>
        <v>#N/A</v>
      </c>
      <c r="E7" s="130" t="e">
        <f>VLOOKUP(D7,'пр.взв.'!D7:G38,2,FALSE)</f>
        <v>#N/A</v>
      </c>
      <c r="F7" s="131"/>
      <c r="G7" s="133"/>
      <c r="H7" s="129"/>
    </row>
    <row r="8" spans="1:8" ht="12.75">
      <c r="A8" s="132"/>
      <c r="B8" s="129"/>
      <c r="C8" s="130"/>
      <c r="D8" s="130"/>
      <c r="E8" s="130"/>
      <c r="F8" s="131"/>
      <c r="G8" s="133"/>
      <c r="H8" s="129"/>
    </row>
    <row r="9" spans="1:8" ht="12.75">
      <c r="A9" s="127"/>
      <c r="B9" s="128"/>
      <c r="C9" s="130" t="e">
        <f>VLOOKUP(B9,'пр.взв.'!B9:E40,2,FALSE)</f>
        <v>#N/A</v>
      </c>
      <c r="D9" s="130" t="e">
        <f>VLOOKUP(C9,'пр.взв.'!C9:F40,2,FALSE)</f>
        <v>#N/A</v>
      </c>
      <c r="E9" s="130" t="e">
        <f>VLOOKUP(D9,'пр.взв.'!D9:G40,2,FALSE)</f>
        <v>#N/A</v>
      </c>
      <c r="F9" s="131"/>
      <c r="G9" s="129"/>
      <c r="H9" s="129"/>
    </row>
    <row r="10" spans="1:8" ht="12.75">
      <c r="A10" s="127"/>
      <c r="B10" s="129"/>
      <c r="C10" s="130"/>
      <c r="D10" s="130"/>
      <c r="E10" s="130"/>
      <c r="F10" s="131"/>
      <c r="G10" s="129"/>
      <c r="H10" s="12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    100    кг.</v>
      </c>
    </row>
    <row r="17" spans="1:8" ht="12.75">
      <c r="A17" s="129" t="s">
        <v>14</v>
      </c>
      <c r="B17" s="129" t="s">
        <v>4</v>
      </c>
      <c r="C17" s="122" t="s">
        <v>5</v>
      </c>
      <c r="D17" s="129" t="s">
        <v>15</v>
      </c>
      <c r="E17" s="129" t="s">
        <v>16</v>
      </c>
      <c r="F17" s="129" t="s">
        <v>17</v>
      </c>
      <c r="G17" s="129" t="s">
        <v>18</v>
      </c>
      <c r="H17" s="129" t="s">
        <v>19</v>
      </c>
    </row>
    <row r="18" spans="1:8" ht="12.75">
      <c r="A18" s="121"/>
      <c r="B18" s="121"/>
      <c r="C18" s="121"/>
      <c r="D18" s="121"/>
      <c r="E18" s="121"/>
      <c r="F18" s="121"/>
      <c r="G18" s="121"/>
      <c r="H18" s="121"/>
    </row>
    <row r="19" spans="1:8" ht="12.75">
      <c r="A19" s="132"/>
      <c r="B19" s="128"/>
      <c r="C19" s="130" t="e">
        <f>VLOOKUP(B19,'пр.взв.'!B7:E38,2,FALSE)</f>
        <v>#N/A</v>
      </c>
      <c r="D19" s="130" t="e">
        <f>VLOOKUP(C19,'пр.взв.'!C7:F38,2,FALSE)</f>
        <v>#N/A</v>
      </c>
      <c r="E19" s="130" t="e">
        <f>VLOOKUP(D19,'пр.взв.'!D7:G38,2,FALSE)</f>
        <v>#N/A</v>
      </c>
      <c r="F19" s="131"/>
      <c r="G19" s="133"/>
      <c r="H19" s="129"/>
    </row>
    <row r="20" spans="1:8" ht="12.75">
      <c r="A20" s="132"/>
      <c r="B20" s="129"/>
      <c r="C20" s="130"/>
      <c r="D20" s="130"/>
      <c r="E20" s="130"/>
      <c r="F20" s="131"/>
      <c r="G20" s="133"/>
      <c r="H20" s="129"/>
    </row>
    <row r="21" spans="1:8" ht="12.75">
      <c r="A21" s="127"/>
      <c r="B21" s="128"/>
      <c r="C21" s="130" t="e">
        <f>VLOOKUP(B21,'пр.взв.'!B9:E40,2,FALSE)</f>
        <v>#N/A</v>
      </c>
      <c r="D21" s="130" t="e">
        <f>VLOOKUP(C21,'пр.взв.'!C9:F40,2,FALSE)</f>
        <v>#N/A</v>
      </c>
      <c r="E21" s="130" t="e">
        <f>VLOOKUP(D21,'пр.взв.'!D9:G40,2,FALSE)</f>
        <v>#N/A</v>
      </c>
      <c r="F21" s="131"/>
      <c r="G21" s="129"/>
      <c r="H21" s="129"/>
    </row>
    <row r="22" spans="1:8" ht="12.75">
      <c r="A22" s="127"/>
      <c r="B22" s="129"/>
      <c r="C22" s="130"/>
      <c r="D22" s="130"/>
      <c r="E22" s="130"/>
      <c r="F22" s="131"/>
      <c r="G22" s="129"/>
      <c r="H22" s="12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  100    кг.</v>
      </c>
    </row>
    <row r="30" spans="1:8" ht="12.75">
      <c r="A30" s="129" t="s">
        <v>14</v>
      </c>
      <c r="B30" s="129" t="s">
        <v>4</v>
      </c>
      <c r="C30" s="122" t="s">
        <v>5</v>
      </c>
      <c r="D30" s="129" t="s">
        <v>15</v>
      </c>
      <c r="E30" s="129" t="s">
        <v>16</v>
      </c>
      <c r="F30" s="129" t="s">
        <v>17</v>
      </c>
      <c r="G30" s="129" t="s">
        <v>18</v>
      </c>
      <c r="H30" s="129" t="s">
        <v>19</v>
      </c>
    </row>
    <row r="31" spans="1:8" ht="12.75">
      <c r="A31" s="121"/>
      <c r="B31" s="121"/>
      <c r="C31" s="121"/>
      <c r="D31" s="121"/>
      <c r="E31" s="121"/>
      <c r="F31" s="121"/>
      <c r="G31" s="121"/>
      <c r="H31" s="121"/>
    </row>
    <row r="32" spans="1:8" ht="12.75">
      <c r="A32" s="132"/>
      <c r="B32" s="128"/>
      <c r="C32" s="130" t="e">
        <f>VLOOKUP(B32,'пр.взв.'!B7:D38,2,FALSE)</f>
        <v>#N/A</v>
      </c>
      <c r="D32" s="130" t="e">
        <f>VLOOKUP(C32,'пр.взв.'!C7:E38,2,FALSE)</f>
        <v>#N/A</v>
      </c>
      <c r="E32" s="130" t="e">
        <f>VLOOKUP(D32,'пр.взв.'!D7:F38,2,FALSE)</f>
        <v>#N/A</v>
      </c>
      <c r="F32" s="131"/>
      <c r="G32" s="133"/>
      <c r="H32" s="129"/>
    </row>
    <row r="33" spans="1:8" ht="12.75">
      <c r="A33" s="132"/>
      <c r="B33" s="129"/>
      <c r="C33" s="130"/>
      <c r="D33" s="130"/>
      <c r="E33" s="130"/>
      <c r="F33" s="131"/>
      <c r="G33" s="133"/>
      <c r="H33" s="129"/>
    </row>
    <row r="34" spans="1:8" ht="12.75">
      <c r="A34" s="127"/>
      <c r="B34" s="128"/>
      <c r="C34" s="130" t="e">
        <f>VLOOKUP(B34,'пр.взв.'!B9:D40,2,FALSE)</f>
        <v>#N/A</v>
      </c>
      <c r="D34" s="130" t="e">
        <f>VLOOKUP(C34,'пр.взв.'!C9:E40,2,FALSE)</f>
        <v>#N/A</v>
      </c>
      <c r="E34" s="130" t="e">
        <f>VLOOKUP(D34,'пр.взв.'!D9:F40,2,FALSE)</f>
        <v>#N/A</v>
      </c>
      <c r="F34" s="131"/>
      <c r="G34" s="129"/>
      <c r="H34" s="129"/>
    </row>
    <row r="35" spans="1:8" ht="12.75">
      <c r="A35" s="127"/>
      <c r="B35" s="129"/>
      <c r="C35" s="130"/>
      <c r="D35" s="130"/>
      <c r="E35" s="130"/>
      <c r="F35" s="131"/>
      <c r="G35" s="129"/>
      <c r="H35" s="12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4" t="s">
        <v>28</v>
      </c>
      <c r="B1" s="115"/>
      <c r="C1" s="115"/>
      <c r="D1" s="115"/>
      <c r="E1" s="115"/>
      <c r="F1" s="115"/>
      <c r="G1" s="115"/>
    </row>
    <row r="2" spans="1:7" ht="29.25" customHeight="1" thickBot="1">
      <c r="A2" s="145" t="str">
        <f>HYPERLINK('[1]реквизиты'!$A$2)</f>
        <v>Кубок России  по САМБО среди мужчин</v>
      </c>
      <c r="B2" s="146"/>
      <c r="C2" s="146"/>
      <c r="D2" s="146"/>
      <c r="E2" s="146"/>
      <c r="F2" s="146"/>
      <c r="G2" s="147"/>
    </row>
    <row r="3" spans="1:7" ht="12.75" customHeight="1">
      <c r="A3" s="116" t="str">
        <f>HYPERLINK('[1]реквизиты'!$A$3)</f>
        <v>25 - 28 ноября 2009 г.          г. Кстово</v>
      </c>
      <c r="B3" s="116"/>
      <c r="C3" s="116"/>
      <c r="D3" s="116"/>
      <c r="E3" s="116"/>
      <c r="F3" s="116"/>
      <c r="G3" s="116"/>
    </row>
    <row r="4" spans="4:5" ht="12.75" customHeight="1">
      <c r="D4" s="136" t="s">
        <v>95</v>
      </c>
      <c r="E4" s="137"/>
    </row>
    <row r="5" spans="1:7" ht="12.75" customHeight="1">
      <c r="A5" s="121" t="s">
        <v>10</v>
      </c>
      <c r="B5" s="121" t="s">
        <v>4</v>
      </c>
      <c r="C5" s="121" t="s">
        <v>5</v>
      </c>
      <c r="D5" s="121" t="s">
        <v>6</v>
      </c>
      <c r="E5" s="121" t="s">
        <v>7</v>
      </c>
      <c r="F5" s="121" t="s">
        <v>11</v>
      </c>
      <c r="G5" s="121" t="s">
        <v>8</v>
      </c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 customHeight="1">
      <c r="A7" s="121">
        <v>1</v>
      </c>
      <c r="B7" s="139">
        <v>1</v>
      </c>
      <c r="C7" s="141" t="s">
        <v>80</v>
      </c>
      <c r="D7" s="142" t="s">
        <v>81</v>
      </c>
      <c r="E7" s="138" t="s">
        <v>82</v>
      </c>
      <c r="F7" s="133" t="s">
        <v>83</v>
      </c>
      <c r="G7" s="141" t="s">
        <v>84</v>
      </c>
    </row>
    <row r="8" spans="1:7" ht="12.75" customHeight="1">
      <c r="A8" s="122"/>
      <c r="B8" s="143"/>
      <c r="C8" s="141"/>
      <c r="D8" s="129"/>
      <c r="E8" s="138"/>
      <c r="F8" s="133"/>
      <c r="G8" s="141"/>
    </row>
    <row r="9" spans="1:7" ht="12.75" customHeight="1">
      <c r="A9" s="121">
        <v>2</v>
      </c>
      <c r="B9" s="139">
        <v>2</v>
      </c>
      <c r="C9" s="141" t="s">
        <v>65</v>
      </c>
      <c r="D9" s="142" t="s">
        <v>66</v>
      </c>
      <c r="E9" s="138" t="s">
        <v>67</v>
      </c>
      <c r="F9" s="133" t="s">
        <v>68</v>
      </c>
      <c r="G9" s="141" t="s">
        <v>69</v>
      </c>
    </row>
    <row r="10" spans="1:7" ht="15" customHeight="1">
      <c r="A10" s="122"/>
      <c r="B10" s="143"/>
      <c r="C10" s="141"/>
      <c r="D10" s="129"/>
      <c r="E10" s="138"/>
      <c r="F10" s="133"/>
      <c r="G10" s="141"/>
    </row>
    <row r="11" spans="1:7" ht="12.75" customHeight="1">
      <c r="A11" s="121">
        <v>3</v>
      </c>
      <c r="B11" s="139">
        <v>3</v>
      </c>
      <c r="C11" s="141" t="s">
        <v>60</v>
      </c>
      <c r="D11" s="142" t="s">
        <v>61</v>
      </c>
      <c r="E11" s="138" t="s">
        <v>62</v>
      </c>
      <c r="F11" s="133" t="s">
        <v>63</v>
      </c>
      <c r="G11" s="141" t="s">
        <v>64</v>
      </c>
    </row>
    <row r="12" spans="1:7" ht="15" customHeight="1">
      <c r="A12" s="122"/>
      <c r="B12" s="143"/>
      <c r="C12" s="141"/>
      <c r="D12" s="129"/>
      <c r="E12" s="138"/>
      <c r="F12" s="133"/>
      <c r="G12" s="141"/>
    </row>
    <row r="13" spans="1:7" ht="15" customHeight="1">
      <c r="A13" s="121">
        <v>4</v>
      </c>
      <c r="B13" s="139">
        <v>4</v>
      </c>
      <c r="C13" s="141" t="s">
        <v>90</v>
      </c>
      <c r="D13" s="142" t="s">
        <v>91</v>
      </c>
      <c r="E13" s="138" t="s">
        <v>92</v>
      </c>
      <c r="F13" s="133" t="s">
        <v>93</v>
      </c>
      <c r="G13" s="141" t="s">
        <v>94</v>
      </c>
    </row>
    <row r="14" spans="1:7" ht="15.75" customHeight="1">
      <c r="A14" s="122"/>
      <c r="B14" s="143"/>
      <c r="C14" s="141"/>
      <c r="D14" s="129"/>
      <c r="E14" s="138"/>
      <c r="F14" s="133"/>
      <c r="G14" s="141"/>
    </row>
    <row r="15" spans="1:7" ht="12.75" customHeight="1">
      <c r="A15" s="121">
        <v>5</v>
      </c>
      <c r="B15" s="139">
        <v>5</v>
      </c>
      <c r="C15" s="141" t="s">
        <v>107</v>
      </c>
      <c r="D15" s="142" t="s">
        <v>32</v>
      </c>
      <c r="E15" s="138" t="s">
        <v>33</v>
      </c>
      <c r="F15" s="133" t="s">
        <v>34</v>
      </c>
      <c r="G15" s="141" t="s">
        <v>35</v>
      </c>
    </row>
    <row r="16" spans="1:7" ht="15" customHeight="1">
      <c r="A16" s="122"/>
      <c r="B16" s="143"/>
      <c r="C16" s="141"/>
      <c r="D16" s="144"/>
      <c r="E16" s="138"/>
      <c r="F16" s="133"/>
      <c r="G16" s="141"/>
    </row>
    <row r="17" spans="1:7" ht="12.75" customHeight="1">
      <c r="A17" s="121">
        <v>6</v>
      </c>
      <c r="B17" s="139">
        <v>6</v>
      </c>
      <c r="C17" s="141" t="s">
        <v>75</v>
      </c>
      <c r="D17" s="142" t="s">
        <v>76</v>
      </c>
      <c r="E17" s="138" t="s">
        <v>77</v>
      </c>
      <c r="F17" s="133" t="s">
        <v>78</v>
      </c>
      <c r="G17" s="141" t="s">
        <v>79</v>
      </c>
    </row>
    <row r="18" spans="1:7" ht="15" customHeight="1">
      <c r="A18" s="122"/>
      <c r="B18" s="140"/>
      <c r="C18" s="141"/>
      <c r="D18" s="129"/>
      <c r="E18" s="138"/>
      <c r="F18" s="133"/>
      <c r="G18" s="141"/>
    </row>
    <row r="19" spans="1:7" ht="12.75" customHeight="1">
      <c r="A19" s="121">
        <v>7</v>
      </c>
      <c r="B19" s="139">
        <v>7</v>
      </c>
      <c r="C19" s="141" t="s">
        <v>55</v>
      </c>
      <c r="D19" s="142" t="s">
        <v>56</v>
      </c>
      <c r="E19" s="138" t="s">
        <v>57</v>
      </c>
      <c r="F19" s="133" t="s">
        <v>58</v>
      </c>
      <c r="G19" s="141" t="s">
        <v>59</v>
      </c>
    </row>
    <row r="20" spans="1:7" ht="15" customHeight="1">
      <c r="A20" s="122"/>
      <c r="B20" s="143"/>
      <c r="C20" s="141"/>
      <c r="D20" s="129"/>
      <c r="E20" s="138"/>
      <c r="F20" s="133"/>
      <c r="G20" s="141"/>
    </row>
    <row r="21" spans="1:7" ht="12.75" customHeight="1">
      <c r="A21" s="121">
        <v>8</v>
      </c>
      <c r="B21" s="139">
        <v>8</v>
      </c>
      <c r="C21" s="141" t="s">
        <v>85</v>
      </c>
      <c r="D21" s="142" t="s">
        <v>86</v>
      </c>
      <c r="E21" s="138" t="s">
        <v>87</v>
      </c>
      <c r="F21" s="133" t="s">
        <v>88</v>
      </c>
      <c r="G21" s="141" t="s">
        <v>89</v>
      </c>
    </row>
    <row r="22" spans="1:7" ht="15" customHeight="1">
      <c r="A22" s="122"/>
      <c r="B22" s="143"/>
      <c r="C22" s="141"/>
      <c r="D22" s="129"/>
      <c r="E22" s="138"/>
      <c r="F22" s="133"/>
      <c r="G22" s="141"/>
    </row>
    <row r="23" spans="1:7" ht="12.75" customHeight="1">
      <c r="A23" s="121">
        <v>9</v>
      </c>
      <c r="B23" s="139">
        <v>9</v>
      </c>
      <c r="C23" s="141" t="s">
        <v>41</v>
      </c>
      <c r="D23" s="142" t="s">
        <v>42</v>
      </c>
      <c r="E23" s="138" t="s">
        <v>43</v>
      </c>
      <c r="F23" s="133" t="s">
        <v>44</v>
      </c>
      <c r="G23" s="141" t="s">
        <v>45</v>
      </c>
    </row>
    <row r="24" spans="1:7" ht="15" customHeight="1">
      <c r="A24" s="122"/>
      <c r="B24" s="140"/>
      <c r="C24" s="141"/>
      <c r="D24" s="129"/>
      <c r="E24" s="138"/>
      <c r="F24" s="133"/>
      <c r="G24" s="141"/>
    </row>
    <row r="25" spans="1:7" ht="12.75" customHeight="1">
      <c r="A25" s="121">
        <v>10</v>
      </c>
      <c r="B25" s="139">
        <v>10</v>
      </c>
      <c r="C25" s="141" t="s">
        <v>50</v>
      </c>
      <c r="D25" s="142" t="s">
        <v>51</v>
      </c>
      <c r="E25" s="138" t="s">
        <v>52</v>
      </c>
      <c r="F25" s="133" t="s">
        <v>53</v>
      </c>
      <c r="G25" s="141" t="s">
        <v>54</v>
      </c>
    </row>
    <row r="26" spans="1:7" ht="15" customHeight="1">
      <c r="A26" s="122"/>
      <c r="B26" s="140"/>
      <c r="C26" s="141"/>
      <c r="D26" s="129"/>
      <c r="E26" s="138"/>
      <c r="F26" s="133"/>
      <c r="G26" s="141"/>
    </row>
    <row r="27" spans="1:7" ht="12.75" customHeight="1">
      <c r="A27" s="121">
        <v>11</v>
      </c>
      <c r="B27" s="139">
        <v>11</v>
      </c>
      <c r="C27" s="141" t="s">
        <v>46</v>
      </c>
      <c r="D27" s="142" t="s">
        <v>47</v>
      </c>
      <c r="E27" s="138" t="s">
        <v>48</v>
      </c>
      <c r="F27" s="133" t="s">
        <v>49</v>
      </c>
      <c r="G27" s="141" t="s">
        <v>45</v>
      </c>
    </row>
    <row r="28" spans="1:7" ht="15" customHeight="1">
      <c r="A28" s="122"/>
      <c r="B28" s="140"/>
      <c r="C28" s="141"/>
      <c r="D28" s="129"/>
      <c r="E28" s="138"/>
      <c r="F28" s="133"/>
      <c r="G28" s="141"/>
    </row>
    <row r="29" spans="1:7" ht="12.75" customHeight="1">
      <c r="A29" s="121">
        <v>12</v>
      </c>
      <c r="B29" s="139">
        <v>12</v>
      </c>
      <c r="C29" s="141" t="s">
        <v>70</v>
      </c>
      <c r="D29" s="142" t="s">
        <v>71</v>
      </c>
      <c r="E29" s="138" t="s">
        <v>72</v>
      </c>
      <c r="F29" s="133" t="s">
        <v>73</v>
      </c>
      <c r="G29" s="141" t="s">
        <v>74</v>
      </c>
    </row>
    <row r="30" spans="1:7" ht="15" customHeight="1">
      <c r="A30" s="122"/>
      <c r="B30" s="143"/>
      <c r="C30" s="141"/>
      <c r="D30" s="129"/>
      <c r="E30" s="138"/>
      <c r="F30" s="133"/>
      <c r="G30" s="141"/>
    </row>
    <row r="31" spans="1:7" ht="15.75" customHeight="1">
      <c r="A31" s="121">
        <v>13</v>
      </c>
      <c r="B31" s="139">
        <v>13</v>
      </c>
      <c r="C31" s="141" t="s">
        <v>36</v>
      </c>
      <c r="D31" s="129" t="s">
        <v>37</v>
      </c>
      <c r="E31" s="138" t="s">
        <v>38</v>
      </c>
      <c r="F31" s="133" t="s">
        <v>39</v>
      </c>
      <c r="G31" s="141" t="s">
        <v>40</v>
      </c>
    </row>
    <row r="32" spans="1:7" ht="15" customHeight="1">
      <c r="A32" s="122"/>
      <c r="B32" s="143"/>
      <c r="C32" s="141"/>
      <c r="D32" s="129"/>
      <c r="E32" s="138"/>
      <c r="F32" s="133"/>
      <c r="G32" s="141"/>
    </row>
    <row r="33" spans="1:7" ht="12.75">
      <c r="A33" s="121"/>
      <c r="B33" s="110"/>
      <c r="C33" s="121"/>
      <c r="D33" s="121"/>
      <c r="E33" s="121"/>
      <c r="F33" s="121"/>
      <c r="G33" s="121"/>
    </row>
    <row r="34" spans="1:7" ht="15" customHeight="1">
      <c r="A34" s="122"/>
      <c r="B34" s="108"/>
      <c r="C34" s="122"/>
      <c r="D34" s="122"/>
      <c r="E34" s="122"/>
      <c r="F34" s="122"/>
      <c r="G34" s="122"/>
    </row>
    <row r="35" spans="1:7" ht="12.75">
      <c r="A35" s="121"/>
      <c r="B35" s="110"/>
      <c r="C35" s="121"/>
      <c r="D35" s="121"/>
      <c r="E35" s="121"/>
      <c r="F35" s="121"/>
      <c r="G35" s="121"/>
    </row>
    <row r="36" spans="1:7" ht="15" customHeight="1">
      <c r="A36" s="122"/>
      <c r="B36" s="108"/>
      <c r="C36" s="122"/>
      <c r="D36" s="122"/>
      <c r="E36" s="122"/>
      <c r="F36" s="122"/>
      <c r="G36" s="122"/>
    </row>
    <row r="37" spans="1:7" ht="12.75">
      <c r="A37" s="121"/>
      <c r="B37" s="110"/>
      <c r="C37" s="121"/>
      <c r="D37" s="121"/>
      <c r="E37" s="121"/>
      <c r="F37" s="121"/>
      <c r="G37" s="121"/>
    </row>
    <row r="38" spans="1:7" ht="15" customHeight="1">
      <c r="A38" s="122"/>
      <c r="B38" s="108"/>
      <c r="C38" s="122"/>
      <c r="D38" s="122"/>
      <c r="E38" s="122"/>
      <c r="F38" s="122"/>
      <c r="G38" s="122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B23:B24"/>
    <mergeCell ref="A21:A22"/>
    <mergeCell ref="B21:B22"/>
    <mergeCell ref="C21:C22"/>
    <mergeCell ref="C23:C24"/>
    <mergeCell ref="F17:F18"/>
    <mergeCell ref="D29:D30"/>
    <mergeCell ref="E21:E22"/>
    <mergeCell ref="F21:F22"/>
    <mergeCell ref="D21:D22"/>
    <mergeCell ref="E11:E12"/>
    <mergeCell ref="F11:F12"/>
    <mergeCell ref="E15:E16"/>
    <mergeCell ref="F15:F16"/>
    <mergeCell ref="E13:E14"/>
    <mergeCell ref="F13:F14"/>
    <mergeCell ref="A11:A12"/>
    <mergeCell ref="B11:B12"/>
    <mergeCell ref="C11:C12"/>
    <mergeCell ref="D11:D12"/>
    <mergeCell ref="G21:G22"/>
    <mergeCell ref="G23:G24"/>
    <mergeCell ref="G25:G26"/>
    <mergeCell ref="G11:G12"/>
    <mergeCell ref="G13:G14"/>
    <mergeCell ref="G15:G16"/>
    <mergeCell ref="G17:G18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A13:A14"/>
    <mergeCell ref="B13:B14"/>
    <mergeCell ref="C17:C18"/>
    <mergeCell ref="D17:D18"/>
    <mergeCell ref="C13:C14"/>
    <mergeCell ref="D13:D14"/>
    <mergeCell ref="A15:A16"/>
    <mergeCell ref="B15:B16"/>
    <mergeCell ref="C15:C16"/>
    <mergeCell ref="D15:D16"/>
    <mergeCell ref="E19:E20"/>
    <mergeCell ref="F19:F20"/>
    <mergeCell ref="G19:G20"/>
    <mergeCell ref="A17:A18"/>
    <mergeCell ref="B17:B18"/>
    <mergeCell ref="A19:A20"/>
    <mergeCell ref="B19:B20"/>
    <mergeCell ref="C19:C20"/>
    <mergeCell ref="D19:D20"/>
    <mergeCell ref="E17:E18"/>
    <mergeCell ref="F23:F24"/>
    <mergeCell ref="A25:A26"/>
    <mergeCell ref="B25:B26"/>
    <mergeCell ref="C25:C26"/>
    <mergeCell ref="D25:D26"/>
    <mergeCell ref="E25:E26"/>
    <mergeCell ref="F25:F26"/>
    <mergeCell ref="D23:D24"/>
    <mergeCell ref="E23:E24"/>
    <mergeCell ref="A23:A2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A27:A28"/>
    <mergeCell ref="B27:B28"/>
    <mergeCell ref="C27:C28"/>
    <mergeCell ref="D27:D28"/>
    <mergeCell ref="F29:F30"/>
    <mergeCell ref="A31:A32"/>
    <mergeCell ref="F35:F36"/>
    <mergeCell ref="G35:G36"/>
    <mergeCell ref="A35:A36"/>
    <mergeCell ref="B35:B36"/>
    <mergeCell ref="C35:C36"/>
    <mergeCell ref="D35:D36"/>
    <mergeCell ref="A33:A34"/>
    <mergeCell ref="B33:B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6">
      <selection activeCell="L25" sqref="L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4" t="str">
        <f>HYPERLINK('[1]реквизиты'!$A$2)</f>
        <v>Кубок России  по САМБО среди мужчин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49"/>
      <c r="M1" s="49"/>
      <c r="N1" s="49"/>
      <c r="O1" s="49"/>
      <c r="P1" s="49"/>
    </row>
    <row r="2" spans="1:19" ht="12.75" customHeight="1">
      <c r="A2" s="161" t="str">
        <f>HYPERLINK('[1]реквизиты'!$A$3)</f>
        <v>25 - 28 ноября 2009 г.          г. Кстово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  100    кг.</v>
      </c>
      <c r="G3" s="51"/>
      <c r="H3" s="51"/>
      <c r="I3" s="51"/>
      <c r="J3" s="51"/>
      <c r="K3" s="51"/>
      <c r="L3" s="51"/>
    </row>
    <row r="4" spans="1:3" ht="16.5" thickBot="1">
      <c r="A4" s="160" t="s">
        <v>0</v>
      </c>
      <c r="B4" s="160"/>
      <c r="C4" s="5"/>
    </row>
    <row r="5" spans="1:13" ht="12.75" customHeight="1" thickBot="1">
      <c r="A5" s="159">
        <v>1</v>
      </c>
      <c r="B5" s="148" t="str">
        <f>VLOOKUP(A5,'пр.взв.'!B5:C36,2,FALSE)</f>
        <v>МАЛОВ Евгений Сергеевич</v>
      </c>
      <c r="C5" s="148" t="str">
        <f>VLOOKUP(A5,'пр.взв.'!B5:F36,3,FALSE)</f>
        <v>16.04.84 мс</v>
      </c>
      <c r="D5" s="148" t="str">
        <f>VLOOKUP(A5,'пр.взв.'!B5:E36,4,FALSE)</f>
        <v>ПФО Чувашская Чебоксары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0"/>
      <c r="B6" s="149"/>
      <c r="C6" s="149"/>
      <c r="D6" s="14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0">
        <v>9</v>
      </c>
      <c r="B7" s="157" t="str">
        <f>VLOOKUP(A7,'пр.взв.'!B7:C38,2,FALSE)</f>
        <v>КУЛИКОВ Александр Сергеевич</v>
      </c>
      <c r="C7" s="157" t="str">
        <f>VLOOKUP(A7,'пр.взв.'!B5:F36,3,FALSE)</f>
        <v>11.11.79 мс</v>
      </c>
      <c r="D7" s="157" t="str">
        <f>VLOOKUP(A7,'пр.взв.'!B5:F36,4,FALSE)</f>
        <v>УФО Свердловская обл Екатеренбург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1"/>
      <c r="B8" s="158"/>
      <c r="C8" s="158"/>
      <c r="D8" s="158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59">
        <v>5</v>
      </c>
      <c r="B9" s="148" t="str">
        <f>VLOOKUP(A9,'пр.взв.'!B9:C40,2,FALSE)</f>
        <v>КУРГИНЯН Эдуард Славикович</v>
      </c>
      <c r="C9" s="148" t="str">
        <f>VLOOKUP(A9,'пр.взв.'!B5:E36,3,FALSE)</f>
        <v>16.12.86 мсмк</v>
      </c>
      <c r="D9" s="148" t="str">
        <f>VLOOKUP(A9,'пр.взв.'!B5:E36,4,FALSE)</f>
        <v>ЮФО Краснодарский Армавир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0"/>
      <c r="B10" s="149"/>
      <c r="C10" s="149"/>
      <c r="D10" s="14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0">
        <v>13</v>
      </c>
      <c r="B11" s="157" t="str">
        <f>VLOOKUP(A11,'пр.взв.'!B5:C36,2,FALSE)</f>
        <v>ДАНИЛКИН Даниил Владимирович</v>
      </c>
      <c r="C11" s="157" t="str">
        <f>VLOOKUP(A11,'пр.взв.'!B5:E36,3,FALSE)</f>
        <v>27.07.86 кмс</v>
      </c>
      <c r="D11" s="157" t="str">
        <f>VLOOKUP(A11,'пр.взв.'!B5:E36,4,FALSE)</f>
        <v>ПФО Пензенская  Пенза ФСО "Россия"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51"/>
      <c r="B12" s="158"/>
      <c r="C12" s="158"/>
      <c r="D12" s="158"/>
      <c r="E12" s="17"/>
      <c r="F12" s="156"/>
      <c r="G12" s="156"/>
      <c r="H12" s="25"/>
      <c r="I12" s="19"/>
      <c r="J12" s="13"/>
      <c r="K12" s="13"/>
      <c r="L12" s="13"/>
    </row>
    <row r="13" spans="1:12" ht="12.75" customHeight="1" thickBot="1">
      <c r="A13" s="159">
        <v>3</v>
      </c>
      <c r="B13" s="148" t="str">
        <f>VLOOKUP(A13,'пр.взв.'!B5:C36,2,FALSE)</f>
        <v>АБИЕВ Адам Аминович</v>
      </c>
      <c r="C13" s="148" t="str">
        <f>VLOOKUP(A13,'пр.взв.'!B5:E36,3,FALSE)</f>
        <v>21.11.86 кмс</v>
      </c>
      <c r="D13" s="148" t="str">
        <f>VLOOKUP(A13,'пр.взв.'!B5:E36,4,FALSE)</f>
        <v>ЮФО Адыгея ВС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0"/>
      <c r="B14" s="149"/>
      <c r="C14" s="149"/>
      <c r="D14" s="14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0">
        <v>11</v>
      </c>
      <c r="B15" s="157" t="str">
        <f>VLOOKUP(A15,'пр.взв.'!B15:C45,2,FALSE)</f>
        <v>ГЕНИЯТОВ Глеб Эдуардович</v>
      </c>
      <c r="C15" s="157" t="str">
        <f>VLOOKUP(A15,'пр.взв.'!B5:E36,3,FALSE)</f>
        <v>29.04.85 мс</v>
      </c>
      <c r="D15" s="157" t="str">
        <f>VLOOKUP(A15,'пр.взв.'!B5:F36,4,FALSE)</f>
        <v>УФО Свердловская  Екатеренбург ПР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1"/>
      <c r="B16" s="158"/>
      <c r="C16" s="158"/>
      <c r="D16" s="15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59">
        <v>7</v>
      </c>
      <c r="B17" s="148" t="str">
        <f>VLOOKUP(A17,'пр.взв.'!B17:C47,2,FALSE)</f>
        <v>НЕГАНОВ Максим Юрьевич</v>
      </c>
      <c r="C17" s="148" t="str">
        <f>VLOOKUP(A17,'пр.взв.'!B5:E36,3,FALSE)</f>
        <v>26.05.1984 мсмк</v>
      </c>
      <c r="D17" s="148" t="str">
        <f>VLOOKUP(A17,'пр.взв.'!B5:E36,4,FALSE)</f>
        <v>Москва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0"/>
      <c r="B18" s="149"/>
      <c r="C18" s="149"/>
      <c r="D18" s="14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0">
        <v>15</v>
      </c>
      <c r="B19" s="154" t="e">
        <f>VLOOKUP(A19,'пр.взв.'!B19:C49,2,FALSE)</f>
        <v>#N/A</v>
      </c>
      <c r="C19" s="154" t="e">
        <f>VLOOKUP(A19,'пр.взв.'!B5:E36,3,FALSE)</f>
        <v>#N/A</v>
      </c>
      <c r="D19" s="154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1"/>
      <c r="B20" s="155"/>
      <c r="C20" s="155"/>
      <c r="D20" s="15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59">
        <v>2</v>
      </c>
      <c r="B22" s="148" t="str">
        <f>VLOOKUP(A22,'пр.взв.'!B7:E38,2,FALSE)</f>
        <v>ШОГЕНОВ Рустам Витальевич</v>
      </c>
      <c r="C22" s="148" t="str">
        <f>VLOOKUP(A22,'пр.взв.'!B7:E38,3,FALSE)</f>
        <v>07.12.84 мс</v>
      </c>
      <c r="D22" s="148" t="str">
        <f>VLOOKUP(A22,'пр.взв.'!B7:E38,4,FALSE)</f>
        <v>ЮФО КБР ВС</v>
      </c>
      <c r="E22" s="12"/>
      <c r="F22" s="13"/>
      <c r="G22" s="13"/>
      <c r="H22" s="13"/>
      <c r="I22" s="13"/>
      <c r="J22" s="4"/>
      <c r="K22" s="16"/>
    </row>
    <row r="23" spans="1:11" ht="15.75">
      <c r="A23" s="150"/>
      <c r="B23" s="149"/>
      <c r="C23" s="149"/>
      <c r="D23" s="149"/>
      <c r="E23" s="19"/>
      <c r="F23" s="15"/>
      <c r="G23" s="15"/>
      <c r="H23" s="13"/>
      <c r="I23" s="13"/>
      <c r="J23" s="4"/>
      <c r="K23" s="36"/>
    </row>
    <row r="24" spans="1:11" ht="16.5" thickBot="1">
      <c r="A24" s="150">
        <v>10</v>
      </c>
      <c r="B24" s="157" t="str">
        <f>VLOOKUP(A24,'пр.взв.'!B7:E38,2,FALSE)</f>
        <v>ДОХОВ Арсен Мухамедович</v>
      </c>
      <c r="C24" s="157" t="str">
        <f>VLOOKUP(A24,'пр.взв.'!B7:E38,3,FALSE)</f>
        <v>24.12.89 кмс</v>
      </c>
      <c r="D24" s="157" t="str">
        <f>VLOOKUP(A24,'пр.взв.'!B7:E38,4,FALSE)</f>
        <v>Москва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51"/>
      <c r="B25" s="158"/>
      <c r="C25" s="158"/>
      <c r="D25" s="158"/>
      <c r="E25" s="17"/>
      <c r="F25" s="21"/>
      <c r="G25" s="19"/>
      <c r="H25" s="13"/>
      <c r="I25" s="13"/>
      <c r="J25" s="4"/>
      <c r="K25" s="36"/>
    </row>
    <row r="26" spans="1:11" ht="16.5" thickBot="1">
      <c r="A26" s="159">
        <v>6</v>
      </c>
      <c r="B26" s="148" t="str">
        <f>VLOOKUP(A26,'пр.взв.'!B7:E38,2,FALSE)</f>
        <v>ОСИПЕНКО Артем Иванович</v>
      </c>
      <c r="C26" s="148" t="str">
        <f>VLOOKUP(A26,'пр.взв.'!B7:E38,3,FALSE)</f>
        <v>27.05.88 мсмк</v>
      </c>
      <c r="D26" s="148" t="str">
        <f>VLOOKUP(A26,'пр.взв.'!B7:E38,4,FALSE)</f>
        <v>ЦФО,Брянская Брянск ВС</v>
      </c>
      <c r="E26" s="12"/>
      <c r="F26" s="21"/>
      <c r="G26" s="16"/>
      <c r="H26" s="26"/>
      <c r="I26" s="13"/>
      <c r="J26" s="4"/>
      <c r="K26" s="36"/>
    </row>
    <row r="27" spans="1:11" ht="15.75">
      <c r="A27" s="150"/>
      <c r="B27" s="149"/>
      <c r="C27" s="149"/>
      <c r="D27" s="149"/>
      <c r="E27" s="19"/>
      <c r="F27" s="24"/>
      <c r="G27" s="15"/>
      <c r="H27" s="25"/>
      <c r="I27" s="13"/>
      <c r="J27" s="4"/>
      <c r="K27" s="36"/>
    </row>
    <row r="28" spans="1:11" ht="16.5" thickBot="1">
      <c r="A28" s="150">
        <v>14</v>
      </c>
      <c r="B28" s="154" t="e">
        <f>VLOOKUP(A28,'пр.взв.'!B7:E38,2,FALSE)</f>
        <v>#N/A</v>
      </c>
      <c r="C28" s="154" t="e">
        <f>VLOOKUP(A28,'пр.взв.'!B7:E38,3,FALSE)</f>
        <v>#N/A</v>
      </c>
      <c r="D28" s="154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51"/>
      <c r="B29" s="155"/>
      <c r="C29" s="155"/>
      <c r="D29" s="155"/>
      <c r="E29" s="17"/>
      <c r="F29" s="156"/>
      <c r="G29" s="156"/>
      <c r="H29" s="25"/>
      <c r="I29" s="19"/>
      <c r="J29" s="3"/>
      <c r="K29" s="35"/>
    </row>
    <row r="30" spans="1:9" ht="16.5" thickBot="1">
      <c r="A30" s="159">
        <v>4</v>
      </c>
      <c r="B30" s="148" t="str">
        <f>VLOOKUP(A30,'пр.взв.'!B7:E38,2,FALSE)</f>
        <v>ДЖАРИМОК Азмет Нурбиевич</v>
      </c>
      <c r="C30" s="148" t="str">
        <f>VLOOKUP(A30,'пр.взв.'!B7:E38,3,FALSE)</f>
        <v>02.07.83 мс</v>
      </c>
      <c r="D30" s="148" t="str">
        <f>VLOOKUP(A30,'пр.взв.'!B7:E38,4,FALSE)</f>
        <v>ЮФО Адыгея Д</v>
      </c>
      <c r="E30" s="12"/>
      <c r="F30" s="15"/>
      <c r="G30" s="15"/>
      <c r="H30" s="25"/>
      <c r="I30" s="16"/>
    </row>
    <row r="31" spans="1:9" ht="15.75">
      <c r="A31" s="150"/>
      <c r="B31" s="149"/>
      <c r="C31" s="149"/>
      <c r="D31" s="149"/>
      <c r="E31" s="19"/>
      <c r="F31" s="15"/>
      <c r="G31" s="15"/>
      <c r="H31" s="25"/>
      <c r="I31" s="13"/>
    </row>
    <row r="32" spans="1:9" ht="16.5" thickBot="1">
      <c r="A32" s="150">
        <v>12</v>
      </c>
      <c r="B32" s="157" t="str">
        <f>VLOOKUP(A32,'пр.взв.'!B7:E38,2,FALSE)</f>
        <v>ГРИГОРЯН Арам Арайикович</v>
      </c>
      <c r="C32" s="157" t="str">
        <f>VLOOKUP(A32,'пр.взв.'!B7:E38,3,FALSE)</f>
        <v>03.02.90 мс</v>
      </c>
      <c r="D32" s="157" t="str">
        <f>VLOOKUP(A32,'пр.взв.'!B7:E38,4,FALSE)</f>
        <v>ЦФО Тульская  Тула Д</v>
      </c>
      <c r="E32" s="16"/>
      <c r="F32" s="20"/>
      <c r="G32" s="15"/>
      <c r="H32" s="25"/>
      <c r="I32" s="13"/>
    </row>
    <row r="33" spans="1:9" ht="16.5" thickBot="1">
      <c r="A33" s="151"/>
      <c r="B33" s="158"/>
      <c r="C33" s="158"/>
      <c r="D33" s="158"/>
      <c r="E33" s="17"/>
      <c r="F33" s="21"/>
      <c r="G33" s="19"/>
      <c r="H33" s="27"/>
      <c r="I33" s="13"/>
    </row>
    <row r="34" spans="1:9" ht="16.5" thickBot="1">
      <c r="A34" s="159">
        <v>8</v>
      </c>
      <c r="B34" s="148" t="str">
        <f>VLOOKUP(A34,'пр.взв.'!B7:E38,2,FALSE)</f>
        <v>ДРОБОТОВ Александр Николаевич</v>
      </c>
      <c r="C34" s="148" t="str">
        <f>VLOOKUP(A34,'пр.взв.'!B7:E38,3,FALSE)</f>
        <v>01.03.86 мс</v>
      </c>
      <c r="D34" s="148" t="str">
        <f>VLOOKUP(A34,'пр.взв.'!B7:E38,4,FALSE)</f>
        <v>УРФО Свердловская обл В Пышма</v>
      </c>
      <c r="E34" s="12"/>
      <c r="F34" s="22"/>
      <c r="G34" s="16"/>
      <c r="H34" s="10"/>
      <c r="I34" s="10"/>
    </row>
    <row r="35" spans="1:9" ht="15.75">
      <c r="A35" s="150"/>
      <c r="B35" s="149"/>
      <c r="C35" s="149"/>
      <c r="D35" s="149"/>
      <c r="E35" s="19"/>
      <c r="F35" s="23"/>
      <c r="G35" s="17"/>
      <c r="H35" s="18"/>
      <c r="I35" s="18"/>
    </row>
    <row r="36" spans="1:9" ht="16.5" thickBot="1">
      <c r="A36" s="150">
        <v>16</v>
      </c>
      <c r="B36" s="154" t="e">
        <f>VLOOKUP(A36,'пр.взв.'!B7:E38,2,FALSE)</f>
        <v>#N/A</v>
      </c>
      <c r="C36" s="154" t="e">
        <f>VLOOKUP(A36,'пр.взв.'!B7:E38,3,FALSE)</f>
        <v>#N/A</v>
      </c>
      <c r="D36" s="15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51"/>
      <c r="B37" s="155"/>
      <c r="C37" s="155"/>
      <c r="D37" s="15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5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5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4"/>
      <c r="F46" s="37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4"/>
      <c r="F47" s="37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5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5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4"/>
      <c r="F55" s="37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4"/>
      <c r="F56" s="37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C7:C8"/>
    <mergeCell ref="D7:D8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A9:A10"/>
    <mergeCell ref="B9:B10"/>
    <mergeCell ref="A11:A12"/>
    <mergeCell ref="C9:C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B11:B12"/>
    <mergeCell ref="C11:C12"/>
    <mergeCell ref="D11:D12"/>
    <mergeCell ref="A28:A29"/>
    <mergeCell ref="C19:C20"/>
    <mergeCell ref="A30:A31"/>
    <mergeCell ref="A32:A33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D39:D40"/>
    <mergeCell ref="D48:D49"/>
    <mergeCell ref="B36:B37"/>
    <mergeCell ref="C36:C37"/>
    <mergeCell ref="D36:D37"/>
    <mergeCell ref="B34:B35"/>
    <mergeCell ref="A34:A35"/>
    <mergeCell ref="C34:C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23">
      <selection activeCell="U42" sqref="U4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1" width="4.7109375" style="0" customWidth="1"/>
    <col min="12" max="12" width="5.57421875" style="0" customWidth="1"/>
    <col min="13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27.75" customHeight="1" thickBot="1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3:18" ht="33" customHeight="1" thickBot="1">
      <c r="C3" s="119" t="str">
        <f>HYPERLINK('[1]реквизиты'!$A$2)</f>
        <v>Кубок России  по САМБО среди мужчин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75"/>
    </row>
    <row r="4" spans="1:19" ht="15.75" customHeight="1" thickBot="1">
      <c r="A4" s="9"/>
      <c r="B4" s="9"/>
      <c r="C4" s="161" t="str">
        <f>HYPERLINK('[1]реквизиты'!$A$3)</f>
        <v>25 - 28 ноября 2009 г.          г. Кстово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9"/>
    </row>
    <row r="5" spans="9:13" ht="20.25" customHeight="1" thickBot="1">
      <c r="I5" s="74"/>
      <c r="J5" s="176" t="str">
        <f>HYPERLINK('пр.взв.'!D4)</f>
        <v>в.к.     100    кг.</v>
      </c>
      <c r="K5" s="177"/>
      <c r="L5" s="178"/>
      <c r="M5" s="74"/>
    </row>
    <row r="6" spans="1:21" ht="18" customHeight="1" thickBot="1">
      <c r="A6" s="160" t="s">
        <v>0</v>
      </c>
      <c r="B6" s="160"/>
      <c r="C6" s="5"/>
      <c r="R6" s="45"/>
      <c r="S6" s="45"/>
      <c r="U6" s="45" t="s">
        <v>1</v>
      </c>
    </row>
    <row r="7" spans="1:29" ht="12.75" customHeight="1" thickBot="1">
      <c r="A7" s="159">
        <v>1</v>
      </c>
      <c r="B7" s="148" t="str">
        <f>VLOOKUP(A7,'пр.взв.'!B7:C38,2,FALSE)</f>
        <v>МАЛОВ Евгений Сергеевич</v>
      </c>
      <c r="C7" s="148" t="str">
        <f>VLOOKUP(A7,'пр.взв.'!B7:F38,3,FALSE)</f>
        <v>16.04.84 мс</v>
      </c>
      <c r="D7" s="148" t="str">
        <f>VLOOKUP(A7,'пр.взв.'!B7:E38,4,FALSE)</f>
        <v>ПФО Чувашская Чебоксары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48" t="str">
        <f>VLOOKUP(U7,'пр.взв.'!B7:E38,2,FALSE)</f>
        <v>ШОГЕНОВ Рустам Витальевич</v>
      </c>
      <c r="S7" s="148" t="str">
        <f>VLOOKUP(U7,'пр.взв.'!B7:E38,3,FALSE)</f>
        <v>07.12.84 мс</v>
      </c>
      <c r="T7" s="148" t="str">
        <f>VLOOKUP(U7,'пр.взв.'!B7:E38,4,FALSE)</f>
        <v>ЮФО КБР ВС</v>
      </c>
      <c r="U7" s="162">
        <v>2</v>
      </c>
      <c r="Y7" s="4"/>
      <c r="Z7" s="4"/>
      <c r="AA7" s="4"/>
      <c r="AB7" s="4"/>
      <c r="AC7" s="4"/>
    </row>
    <row r="8" spans="1:29" ht="12.75" customHeight="1">
      <c r="A8" s="150"/>
      <c r="B8" s="149"/>
      <c r="C8" s="149"/>
      <c r="D8" s="149"/>
      <c r="E8" s="19" t="s">
        <v>96</v>
      </c>
      <c r="F8" s="15"/>
      <c r="G8" s="15"/>
      <c r="H8" s="67">
        <v>6</v>
      </c>
      <c r="I8" s="169" t="str">
        <f>VLOOKUP(H8,'пр.взв.'!B7:E38,2,FALSE)</f>
        <v>ОСИПЕНКО Артем Иванович</v>
      </c>
      <c r="J8" s="170"/>
      <c r="K8" s="170"/>
      <c r="L8" s="170"/>
      <c r="M8" s="171"/>
      <c r="N8" s="14"/>
      <c r="O8" s="14"/>
      <c r="P8" s="14"/>
      <c r="Q8" s="19" t="s">
        <v>103</v>
      </c>
      <c r="R8" s="149"/>
      <c r="S8" s="149"/>
      <c r="T8" s="149"/>
      <c r="U8" s="163"/>
      <c r="Y8" s="4"/>
      <c r="Z8" s="4"/>
      <c r="AA8" s="4"/>
      <c r="AB8" s="4"/>
      <c r="AC8" s="4"/>
    </row>
    <row r="9" spans="1:29" ht="12.75" customHeight="1" thickBot="1">
      <c r="A9" s="150">
        <v>9</v>
      </c>
      <c r="B9" s="157" t="str">
        <f>VLOOKUP(A9,'пр.взв.'!B9:C40,2,FALSE)</f>
        <v>КУЛИКОВ Александр Сергеевич</v>
      </c>
      <c r="C9" s="157" t="str">
        <f>VLOOKUP(A9,'пр.взв.'!B7:F38,3,FALSE)</f>
        <v>11.11.79 мс</v>
      </c>
      <c r="D9" s="157" t="str">
        <f>VLOOKUP(A9,'пр.взв.'!B7:F38,4,FALSE)</f>
        <v>УФО Свердловская обл Екатеренбург ПР</v>
      </c>
      <c r="E9" s="16" t="s">
        <v>97</v>
      </c>
      <c r="F9" s="20"/>
      <c r="G9" s="15"/>
      <c r="H9" s="13"/>
      <c r="I9" s="172"/>
      <c r="J9" s="173"/>
      <c r="K9" s="173"/>
      <c r="L9" s="173"/>
      <c r="M9" s="174"/>
      <c r="N9" s="14"/>
      <c r="O9" s="14"/>
      <c r="P9" s="30"/>
      <c r="Q9" s="16" t="s">
        <v>99</v>
      </c>
      <c r="R9" s="157" t="str">
        <f>VLOOKUP(U9,'пр.взв.'!B9:E40,2,FALSE)</f>
        <v>ДОХОВ Арсен Мухамедович</v>
      </c>
      <c r="S9" s="157" t="str">
        <f>VLOOKUP(U9,'пр.взв.'!B9:E40,3,FALSE)</f>
        <v>24.12.89 кмс</v>
      </c>
      <c r="T9" s="157" t="str">
        <f>VLOOKUP(U9,'пр.взв.'!B9:E40,4,FALSE)</f>
        <v>Москва МО</v>
      </c>
      <c r="U9" s="163">
        <v>10</v>
      </c>
      <c r="Y9" s="4"/>
      <c r="Z9" s="4"/>
      <c r="AA9" s="4"/>
      <c r="AB9" s="4"/>
      <c r="AC9" s="4"/>
    </row>
    <row r="10" spans="1:29" ht="12.75" customHeight="1" thickBot="1">
      <c r="A10" s="151"/>
      <c r="B10" s="158"/>
      <c r="C10" s="158"/>
      <c r="D10" s="158"/>
      <c r="E10" s="17"/>
      <c r="F10" s="21"/>
      <c r="G10" s="19" t="s">
        <v>98</v>
      </c>
      <c r="H10" s="13"/>
      <c r="M10" s="14"/>
      <c r="N10" s="14"/>
      <c r="O10" s="19" t="s">
        <v>104</v>
      </c>
      <c r="P10" s="31"/>
      <c r="R10" s="158"/>
      <c r="S10" s="158"/>
      <c r="T10" s="158"/>
      <c r="U10" s="164"/>
      <c r="Y10" s="4"/>
      <c r="Z10" s="4"/>
      <c r="AA10" s="4"/>
      <c r="AB10" s="4"/>
      <c r="AC10" s="4"/>
    </row>
    <row r="11" spans="1:29" ht="12.75" customHeight="1" thickBot="1">
      <c r="A11" s="159">
        <v>5</v>
      </c>
      <c r="B11" s="148" t="str">
        <f>VLOOKUP(A11,'пр.взв.'!B11:C42,2,FALSE)</f>
        <v>КУРГИНЯН Эдуард Славикович</v>
      </c>
      <c r="C11" s="148" t="str">
        <f>VLOOKUP(A11,'пр.взв.'!B7:E38,3,FALSE)</f>
        <v>16.12.86 мсмк</v>
      </c>
      <c r="D11" s="148" t="str">
        <f>VLOOKUP(A11,'пр.взв.'!B7:E38,4,FALSE)</f>
        <v>ЮФО Краснодарский Армавир Д</v>
      </c>
      <c r="E11" s="12"/>
      <c r="F11" s="21"/>
      <c r="G11" s="16" t="s">
        <v>97</v>
      </c>
      <c r="H11" s="26"/>
      <c r="I11" s="13"/>
      <c r="M11" s="14"/>
      <c r="N11" s="30"/>
      <c r="O11" s="16" t="s">
        <v>99</v>
      </c>
      <c r="P11" s="31"/>
      <c r="R11" s="148" t="str">
        <f>VLOOKUP(U11,'пр.взв.'!B11:E42,2,FALSE)</f>
        <v>ОСИПЕНКО Артем Иванович</v>
      </c>
      <c r="S11" s="148" t="str">
        <f>VLOOKUP(U11,'пр.взв.'!B11:E42,3,FALSE)</f>
        <v>27.05.88 мсмк</v>
      </c>
      <c r="T11" s="148" t="str">
        <f>VLOOKUP(U11,'пр.взв.'!B11:E42,4,FALSE)</f>
        <v>ЦФО,Брянская Брянск ВС</v>
      </c>
      <c r="U11" s="167">
        <v>6</v>
      </c>
      <c r="Y11" s="4"/>
      <c r="Z11" s="4"/>
      <c r="AA11" s="4"/>
      <c r="AB11" s="4"/>
      <c r="AC11" s="4"/>
    </row>
    <row r="12" spans="1:29" ht="12.75" customHeight="1">
      <c r="A12" s="150"/>
      <c r="B12" s="149"/>
      <c r="C12" s="149"/>
      <c r="D12" s="149"/>
      <c r="E12" s="19" t="s">
        <v>98</v>
      </c>
      <c r="F12" s="24"/>
      <c r="G12" s="15"/>
      <c r="H12" s="25"/>
      <c r="I12" s="13"/>
      <c r="J12" s="190" t="s">
        <v>22</v>
      </c>
      <c r="K12" s="190"/>
      <c r="L12" s="190"/>
      <c r="M12" s="14"/>
      <c r="N12" s="31"/>
      <c r="O12" s="14"/>
      <c r="P12" s="32"/>
      <c r="Q12" s="19" t="s">
        <v>104</v>
      </c>
      <c r="R12" s="149"/>
      <c r="S12" s="149"/>
      <c r="T12" s="149"/>
      <c r="U12" s="163"/>
      <c r="Y12" s="4"/>
      <c r="Z12" s="4"/>
      <c r="AA12" s="4"/>
      <c r="AB12" s="4"/>
      <c r="AC12" s="4"/>
    </row>
    <row r="13" spans="1:29" ht="12.75" customHeight="1" thickBot="1">
      <c r="A13" s="150">
        <v>13</v>
      </c>
      <c r="B13" s="157" t="str">
        <f>VLOOKUP(A13,'пр.взв.'!B7:C38,2,FALSE)</f>
        <v>ДАНИЛКИН Даниил Владимирович</v>
      </c>
      <c r="C13" s="157" t="str">
        <f>VLOOKUP(A13,'пр.взв.'!B7:E38,3,FALSE)</f>
        <v>27.07.86 кмс</v>
      </c>
      <c r="D13" s="157" t="str">
        <f>VLOOKUP(A13,'пр.взв.'!B7:E38,4,FALSE)</f>
        <v>ПФО Пензенская  Пенза ФСО "Россия"</v>
      </c>
      <c r="E13" s="16" t="s">
        <v>99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54" t="e">
        <f>VLOOKUP(U13,'пр.взв.'!B13:E44,2,FALSE)</f>
        <v>#N/A</v>
      </c>
      <c r="S13" s="154" t="e">
        <f>VLOOKUP(U13,'пр.взв.'!B13:E44,3,FALSE)</f>
        <v>#N/A</v>
      </c>
      <c r="T13" s="154" t="e">
        <f>VLOOKUP(U13,'пр.взв.'!B13:E44,4,FALSE)</f>
        <v>#N/A</v>
      </c>
      <c r="U13" s="163">
        <v>14</v>
      </c>
      <c r="Y13" s="4"/>
      <c r="Z13" s="4"/>
      <c r="AA13" s="4"/>
      <c r="AB13" s="4"/>
      <c r="AC13" s="4"/>
    </row>
    <row r="14" spans="1:29" ht="12.75" customHeight="1" thickBot="1">
      <c r="A14" s="151"/>
      <c r="B14" s="158"/>
      <c r="C14" s="158"/>
      <c r="D14" s="158"/>
      <c r="E14" s="17"/>
      <c r="F14" s="156"/>
      <c r="G14" s="156"/>
      <c r="H14" s="25"/>
      <c r="I14" s="19" t="s">
        <v>98</v>
      </c>
      <c r="J14" s="13"/>
      <c r="K14" s="13"/>
      <c r="L14" s="13"/>
      <c r="M14" s="19" t="s">
        <v>104</v>
      </c>
      <c r="N14" s="28"/>
      <c r="O14" s="14"/>
      <c r="P14" s="14"/>
      <c r="R14" s="155"/>
      <c r="S14" s="155"/>
      <c r="T14" s="155"/>
      <c r="U14" s="168"/>
      <c r="Y14" s="4"/>
      <c r="Z14" s="4"/>
      <c r="AA14" s="4"/>
      <c r="AB14" s="4"/>
      <c r="AC14" s="4"/>
    </row>
    <row r="15" spans="1:29" ht="12.75" customHeight="1" thickBot="1">
      <c r="A15" s="159">
        <v>3</v>
      </c>
      <c r="B15" s="148" t="str">
        <f>VLOOKUP(A15,'пр.взв.'!B7:C38,2,FALSE)</f>
        <v>АБИЕВ Адам Аминович</v>
      </c>
      <c r="C15" s="148" t="str">
        <f>VLOOKUP(A15,'пр.взв.'!B7:E38,3,FALSE)</f>
        <v>21.11.86 кмс</v>
      </c>
      <c r="D15" s="148" t="str">
        <f>VLOOKUP(A15,'пр.взв.'!B7:E38,4,FALSE)</f>
        <v>ЮФО Адыгея ВС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48" t="str">
        <f>VLOOKUP(U15,'пр.взв.'!B7:C38,2,FALSE)</f>
        <v>ДЖАРИМОК Азмет Нурбиевич</v>
      </c>
      <c r="S15" s="148" t="str">
        <f>VLOOKUP(U15,'пр.взв.'!B7:E38,3,FALSE)</f>
        <v>02.07.83 мс</v>
      </c>
      <c r="T15" s="148" t="str">
        <f>VLOOKUP(U15,'пр.взв.'!B7:E38,4,FALSE)</f>
        <v>ЮФО Адыгея Д</v>
      </c>
      <c r="U15" s="162">
        <v>4</v>
      </c>
      <c r="Y15" s="4"/>
      <c r="Z15" s="4"/>
      <c r="AA15" s="4"/>
      <c r="AB15" s="4"/>
      <c r="AC15" s="4"/>
    </row>
    <row r="16" spans="1:29" ht="12.75" customHeight="1">
      <c r="A16" s="150"/>
      <c r="B16" s="149"/>
      <c r="C16" s="149"/>
      <c r="D16" s="149"/>
      <c r="E16" s="19" t="s">
        <v>100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105</v>
      </c>
      <c r="R16" s="149"/>
      <c r="S16" s="149"/>
      <c r="T16" s="149"/>
      <c r="U16" s="163"/>
      <c r="Y16" s="4"/>
      <c r="Z16" s="4"/>
      <c r="AA16" s="4"/>
      <c r="AB16" s="4"/>
      <c r="AC16" s="4"/>
    </row>
    <row r="17" spans="1:29" ht="12.75" customHeight="1" thickBot="1">
      <c r="A17" s="150">
        <v>11</v>
      </c>
      <c r="B17" s="157" t="str">
        <f>VLOOKUP(A17,'пр.взв.'!B17:C47,2,FALSE)</f>
        <v>ГЕНИЯТОВ Глеб Эдуардович</v>
      </c>
      <c r="C17" s="157" t="str">
        <f>VLOOKUP(A17,'пр.взв.'!B7:E38,3,FALSE)</f>
        <v>29.04.85 мс</v>
      </c>
      <c r="D17" s="157" t="str">
        <f>VLOOKUP(A17,'пр.взв.'!B7:F38,4,FALSE)</f>
        <v>УФО Свердловская  Екатеренбург ПР</v>
      </c>
      <c r="E17" s="16" t="s">
        <v>101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101</v>
      </c>
      <c r="R17" s="157" t="str">
        <f>VLOOKUP(U17,'пр.взв.'!B17:E47,2,FALSE)</f>
        <v>ГРИГОРЯН Арам Арайикович</v>
      </c>
      <c r="S17" s="157" t="str">
        <f>VLOOKUP(U17,'пр.взв.'!B17:E47,3,FALSE)</f>
        <v>03.02.90 мс</v>
      </c>
      <c r="T17" s="157" t="str">
        <f>VLOOKUP(U17,'пр.взв.'!B17:E47,4,FALSE)</f>
        <v>ЦФО Тульская  Тула Д</v>
      </c>
      <c r="U17" s="163">
        <v>12</v>
      </c>
      <c r="Y17" s="4"/>
      <c r="Z17" s="4"/>
      <c r="AA17" s="4"/>
      <c r="AB17" s="4"/>
      <c r="AC17" s="4"/>
    </row>
    <row r="18" spans="1:21" ht="12.75" customHeight="1" thickBot="1">
      <c r="A18" s="151"/>
      <c r="B18" s="158"/>
      <c r="C18" s="158"/>
      <c r="D18" s="158"/>
      <c r="E18" s="17"/>
      <c r="F18" s="21"/>
      <c r="G18" s="19" t="s">
        <v>102</v>
      </c>
      <c r="H18" s="27"/>
      <c r="I18" s="37" t="s">
        <v>31</v>
      </c>
      <c r="J18" s="13"/>
      <c r="K18" s="13"/>
      <c r="L18" s="13"/>
      <c r="M18" s="14"/>
      <c r="N18" s="32"/>
      <c r="O18" s="19" t="s">
        <v>105</v>
      </c>
      <c r="P18" s="31"/>
      <c r="R18" s="158"/>
      <c r="S18" s="158"/>
      <c r="T18" s="158"/>
      <c r="U18" s="164"/>
    </row>
    <row r="19" spans="1:21" ht="12.75" customHeight="1" thickBot="1">
      <c r="A19" s="159">
        <v>7</v>
      </c>
      <c r="B19" s="148" t="str">
        <f>VLOOKUP(A19,'пр.взв.'!B19:C49,2,FALSE)</f>
        <v>НЕГАНОВ Максим Юрьевич</v>
      </c>
      <c r="C19" s="148" t="str">
        <f>VLOOKUP(A19,'пр.взв.'!B7:E38,3,FALSE)</f>
        <v>26.05.1984 мсмк</v>
      </c>
      <c r="D19" s="148" t="str">
        <f>VLOOKUP(A19,'пр.взв.'!B7:E38,4,FALSE)</f>
        <v>Москва Д</v>
      </c>
      <c r="E19" s="12"/>
      <c r="F19" s="22"/>
      <c r="G19" s="16" t="s">
        <v>99</v>
      </c>
      <c r="I19" s="102"/>
      <c r="J19" s="102"/>
      <c r="K19" s="102"/>
      <c r="L19" s="102"/>
      <c r="M19" s="102"/>
      <c r="N19" s="14"/>
      <c r="O19" s="16" t="s">
        <v>101</v>
      </c>
      <c r="P19" s="31"/>
      <c r="R19" s="148" t="str">
        <f>VLOOKUP(U19,'пр.взв.'!B19:E49,2,FALSE)</f>
        <v>ДРОБОТОВ Александр Николаевич</v>
      </c>
      <c r="S19" s="148" t="str">
        <f>VLOOKUP(U19,'пр.взв.'!B19:E49,3,FALSE)</f>
        <v>01.03.86 мс</v>
      </c>
      <c r="T19" s="148" t="str">
        <f>VLOOKUP(U19,'пр.взв.'!B19:E49,4,FALSE)</f>
        <v>УРФО Свердловская обл В Пышма</v>
      </c>
      <c r="U19" s="167">
        <v>8</v>
      </c>
    </row>
    <row r="20" spans="1:21" ht="12.75" customHeight="1">
      <c r="A20" s="150"/>
      <c r="B20" s="149"/>
      <c r="C20" s="149"/>
      <c r="D20" s="149"/>
      <c r="E20" s="19" t="s">
        <v>102</v>
      </c>
      <c r="F20" s="23"/>
      <c r="G20" s="17"/>
      <c r="H20" s="67">
        <v>5</v>
      </c>
      <c r="I20" s="192" t="str">
        <f>VLOOKUP(H20,'пр.взв.'!B7:G38,2,FALSE)</f>
        <v>КУРГИНЯН Эдуард Славикович</v>
      </c>
      <c r="J20" s="193"/>
      <c r="K20" s="193"/>
      <c r="L20" s="193"/>
      <c r="M20" s="194"/>
      <c r="N20" s="14"/>
      <c r="O20" s="14"/>
      <c r="P20" s="101"/>
      <c r="Q20" s="19" t="s">
        <v>106</v>
      </c>
      <c r="R20" s="149"/>
      <c r="S20" s="149"/>
      <c r="T20" s="149"/>
      <c r="U20" s="163"/>
    </row>
    <row r="21" spans="1:21" ht="12.75" customHeight="1" thickBot="1">
      <c r="A21" s="150">
        <v>15</v>
      </c>
      <c r="B21" s="165" t="e">
        <f>VLOOKUP(A21,'пр.взв.'!B21:C51,2,FALSE)</f>
        <v>#N/A</v>
      </c>
      <c r="C21" s="165" t="e">
        <f>VLOOKUP(A21,'пр.взв.'!B7:E38,3,FALSE)</f>
        <v>#N/A</v>
      </c>
      <c r="D21" s="165" t="e">
        <f>VLOOKUP(A21,'пр.взв.'!B7:E38,4,FALSE)</f>
        <v>#N/A</v>
      </c>
      <c r="E21" s="16"/>
      <c r="F21" s="17"/>
      <c r="G21" s="17"/>
      <c r="H21" s="18"/>
      <c r="I21" s="195"/>
      <c r="J21" s="196"/>
      <c r="K21" s="196"/>
      <c r="L21" s="196"/>
      <c r="M21" s="197"/>
      <c r="N21" s="14"/>
      <c r="O21" s="14"/>
      <c r="P21" s="14"/>
      <c r="Q21" s="16"/>
      <c r="R21" s="165" t="e">
        <f>VLOOKUP(U21,'пр.взв.'!B21:E51,2,FALSE)</f>
        <v>#N/A</v>
      </c>
      <c r="S21" s="165" t="e">
        <f>VLOOKUP(U21,'пр.взв.'!B21:E51,3,FALSE)</f>
        <v>#N/A</v>
      </c>
      <c r="T21" s="165" t="e">
        <f>VLOOKUP(U21,'пр.взв.'!B7:E38,4,FALSE)</f>
        <v>#N/A</v>
      </c>
      <c r="U21" s="163">
        <v>16</v>
      </c>
    </row>
    <row r="22" spans="1:21" ht="12.75" customHeight="1" thickBot="1">
      <c r="A22" s="151"/>
      <c r="B22" s="166"/>
      <c r="C22" s="166"/>
      <c r="D22" s="166"/>
      <c r="E22" s="17"/>
      <c r="F22" s="12"/>
      <c r="G22" s="12"/>
      <c r="O22" s="13"/>
      <c r="P22" s="13"/>
      <c r="R22" s="166"/>
      <c r="S22" s="166"/>
      <c r="T22" s="166"/>
      <c r="U22" s="164"/>
    </row>
    <row r="23" spans="1:20" ht="12.75" customHeight="1">
      <c r="A23" s="1"/>
      <c r="B23" s="1"/>
      <c r="C23" s="7"/>
      <c r="D23" s="4"/>
      <c r="E23" s="4"/>
      <c r="F23" s="4"/>
      <c r="G23" s="4"/>
      <c r="H23" s="191" t="s">
        <v>29</v>
      </c>
      <c r="I23" s="191"/>
      <c r="J23" s="191"/>
      <c r="K23" s="191"/>
      <c r="L23" s="191"/>
      <c r="M23" s="191"/>
      <c r="N23" s="191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3:22" ht="12.75" customHeight="1"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 ht="12.75" customHeight="1" thickBot="1">
      <c r="C26" s="38"/>
      <c r="D26" s="37"/>
      <c r="E26" s="39"/>
      <c r="F26" s="39"/>
      <c r="G26" s="39"/>
      <c r="H26" s="39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88">
        <v>13</v>
      </c>
      <c r="B27" s="198" t="str">
        <f>VLOOKUP(A27,'пр.взв.'!B7:E38,2,FALSE)</f>
        <v>ДАНИЛКИН Даниил Владимирович</v>
      </c>
      <c r="C27" s="199"/>
      <c r="D27" s="37"/>
      <c r="E27" s="69"/>
      <c r="F27" s="69"/>
      <c r="G27" s="69"/>
      <c r="H27" s="69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>
      <c r="A28" s="88"/>
      <c r="B28" s="200"/>
      <c r="C28" s="201"/>
      <c r="D28" s="105" t="s">
        <v>96</v>
      </c>
      <c r="E28" s="68"/>
      <c r="F28" s="68"/>
      <c r="G28" s="69"/>
      <c r="H28" s="69"/>
      <c r="O28" s="68"/>
      <c r="P28" s="68"/>
      <c r="Q28" s="68"/>
      <c r="R28" s="37"/>
      <c r="S28" s="68"/>
      <c r="T28" s="37"/>
      <c r="U28" s="4"/>
      <c r="V28" s="4"/>
    </row>
    <row r="29" spans="1:22" ht="12.75" customHeight="1">
      <c r="A29" s="89">
        <v>9</v>
      </c>
      <c r="B29" s="202" t="str">
        <f>VLOOKUP(A29,'пр.взв.'!B7:D38,2,FALSE)</f>
        <v>КУЛИКОВ Александр Сергеевич</v>
      </c>
      <c r="C29" s="203"/>
      <c r="D29" s="37"/>
      <c r="E29" s="104"/>
      <c r="F29" s="68"/>
      <c r="G29" s="69"/>
      <c r="H29" s="69"/>
      <c r="N29" s="107"/>
      <c r="O29" s="107"/>
      <c r="P29" s="68"/>
      <c r="Q29" s="68"/>
      <c r="R29" s="37"/>
      <c r="S29" s="37"/>
      <c r="T29" s="37"/>
      <c r="U29" s="4"/>
      <c r="V29" s="4"/>
    </row>
    <row r="30" spans="2:22" ht="12.75" customHeight="1" thickBot="1">
      <c r="B30" s="204"/>
      <c r="C30" s="205"/>
      <c r="D30" s="25"/>
      <c r="E30" s="68"/>
      <c r="F30" s="68"/>
      <c r="G30" s="69"/>
      <c r="H30" s="69"/>
      <c r="N30" s="68"/>
      <c r="O30" s="68"/>
      <c r="P30" s="37"/>
      <c r="Q30" s="68"/>
      <c r="R30" s="37"/>
      <c r="S30" s="37"/>
      <c r="T30" s="37"/>
      <c r="U30" s="4"/>
      <c r="V30" s="4"/>
    </row>
    <row r="31" spans="1:22" ht="13.5" thickBot="1">
      <c r="A31" s="90"/>
      <c r="B31" s="103"/>
      <c r="C31" s="103"/>
      <c r="D31" s="25"/>
      <c r="E31" s="67"/>
      <c r="F31" s="68"/>
      <c r="G31" s="68"/>
      <c r="H31" s="68"/>
      <c r="I31" s="67"/>
      <c r="J31" s="103"/>
      <c r="K31" s="103"/>
      <c r="L31" s="91">
        <v>2</v>
      </c>
      <c r="M31" s="198" t="str">
        <f>VLOOKUP(L31,'пр.взв.'!B5:D38,2,FALSE)</f>
        <v>ШОГЕНОВ Рустам Витальевич</v>
      </c>
      <c r="N31" s="206"/>
      <c r="O31" s="206"/>
      <c r="P31" s="199"/>
      <c r="Q31" s="68"/>
      <c r="R31" s="37"/>
      <c r="S31" s="37"/>
      <c r="T31" s="37"/>
      <c r="U31" s="4"/>
      <c r="V31" s="4"/>
    </row>
    <row r="32" spans="1:22" ht="13.5" customHeight="1">
      <c r="A32" s="90"/>
      <c r="B32" s="103"/>
      <c r="C32" s="103"/>
      <c r="D32" s="25"/>
      <c r="E32" s="86">
        <v>7</v>
      </c>
      <c r="F32" s="182" t="str">
        <f>VLOOKUP(E32,'пр.взв.'!B7:D38,2,FALSE)</f>
        <v>НЕГАНОВ Максим Юрьевич</v>
      </c>
      <c r="G32" s="183"/>
      <c r="H32" s="184"/>
      <c r="I32" s="94"/>
      <c r="J32" s="103"/>
      <c r="K32" s="103"/>
      <c r="L32" s="92"/>
      <c r="M32" s="200"/>
      <c r="N32" s="207"/>
      <c r="O32" s="207"/>
      <c r="P32" s="201"/>
      <c r="Q32" s="86">
        <v>4</v>
      </c>
      <c r="R32" s="188" t="str">
        <f>VLOOKUP(Q32,'пр.взв.'!B7:D38,2,FALSE)</f>
        <v>ДЖАРИМОК Азмет Нурбиевич</v>
      </c>
      <c r="S32" s="87"/>
      <c r="T32" s="87"/>
      <c r="U32" s="87"/>
      <c r="V32" s="4"/>
    </row>
    <row r="33" spans="1:22" ht="13.5" customHeight="1" thickBot="1">
      <c r="A33" s="90"/>
      <c r="B33" s="180"/>
      <c r="C33" s="37"/>
      <c r="D33" s="25"/>
      <c r="E33" s="106">
        <v>0.16666666666666666</v>
      </c>
      <c r="F33" s="185"/>
      <c r="G33" s="186"/>
      <c r="H33" s="187"/>
      <c r="I33" s="95"/>
      <c r="J33" s="103"/>
      <c r="K33" s="103"/>
      <c r="L33" s="93">
        <v>4</v>
      </c>
      <c r="M33" s="202" t="str">
        <f>VLOOKUP(L33,'пр.взв.'!B7:D38,2,FALSE)</f>
        <v>ДЖАРИМОК Азмет Нурбиевич</v>
      </c>
      <c r="N33" s="208"/>
      <c r="O33" s="208"/>
      <c r="P33" s="203"/>
      <c r="Q33" s="68"/>
      <c r="R33" s="189"/>
      <c r="S33" s="87"/>
      <c r="T33" s="87"/>
      <c r="U33" s="87"/>
      <c r="V33" s="4"/>
    </row>
    <row r="34" spans="1:22" ht="13.5" customHeight="1" thickBot="1">
      <c r="A34" s="90"/>
      <c r="B34" s="181"/>
      <c r="C34" s="37"/>
      <c r="D34" s="25"/>
      <c r="E34" s="68"/>
      <c r="F34" s="68"/>
      <c r="G34" s="68"/>
      <c r="H34" s="68"/>
      <c r="I34" s="96"/>
      <c r="J34" s="103"/>
      <c r="K34" s="103"/>
      <c r="L34" s="93"/>
      <c r="M34" s="204"/>
      <c r="N34" s="209"/>
      <c r="O34" s="209"/>
      <c r="P34" s="205"/>
      <c r="Q34" s="68"/>
      <c r="R34" s="37"/>
      <c r="S34" s="37"/>
      <c r="T34" s="37"/>
      <c r="U34" s="4"/>
      <c r="V34" s="4"/>
    </row>
    <row r="35" spans="1:22" ht="12.75">
      <c r="A35" s="4"/>
      <c r="B35" s="67">
        <v>7</v>
      </c>
      <c r="C35" s="198" t="str">
        <f>VLOOKUP(B35,'пр.взв.'!B7:D38,2,FALSE)</f>
        <v>НЕГАНОВ Максим Юрьевич</v>
      </c>
      <c r="D35" s="199"/>
      <c r="E35" s="68"/>
      <c r="F35" s="68"/>
      <c r="G35" s="68"/>
      <c r="H35" s="68"/>
      <c r="I35" s="67"/>
      <c r="J35" s="69"/>
      <c r="K35" s="68"/>
      <c r="L35" s="67"/>
      <c r="M35" s="103"/>
      <c r="N35" s="103"/>
      <c r="O35" s="103"/>
      <c r="P35" s="103"/>
      <c r="Q35" s="68"/>
      <c r="R35" s="37"/>
      <c r="S35" s="37"/>
      <c r="T35" s="37"/>
      <c r="U35" s="4"/>
      <c r="V35" s="4"/>
    </row>
    <row r="36" spans="2:22" ht="13.5" thickBot="1">
      <c r="B36" s="37"/>
      <c r="C36" s="204"/>
      <c r="D36" s="205"/>
      <c r="E36" s="68"/>
      <c r="F36" s="68"/>
      <c r="G36" s="68"/>
      <c r="H36" s="68"/>
      <c r="I36" s="68"/>
      <c r="J36" s="69"/>
      <c r="K36" s="68"/>
      <c r="L36" s="68"/>
      <c r="M36" s="103"/>
      <c r="N36" s="103"/>
      <c r="O36" s="103"/>
      <c r="P36" s="103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7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79" t="str">
        <f>HYPERLINK('[1]реквизиты'!$A$6)</f>
        <v>Гл. судья, судья МК</v>
      </c>
      <c r="B38" s="179"/>
      <c r="C38" s="179"/>
      <c r="E38" s="77"/>
      <c r="F38" s="78"/>
      <c r="J38" s="80" t="str">
        <f>HYPERLINK('[1]реквизиты'!$G$6)</f>
        <v>Х. Ю. Хапай</v>
      </c>
      <c r="K38" s="5"/>
      <c r="N38" s="72"/>
      <c r="O38" s="81" t="str">
        <f>HYPERLINK('[1]реквизиты'!$G$7)</f>
        <v>/г. Майкоп/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8" t="str">
        <f>HYPERLINK('[1]реквизиты'!$A$8)</f>
        <v>Гл. секретарь, судья МК</v>
      </c>
      <c r="B40" s="99"/>
      <c r="C40" s="100"/>
      <c r="D40" s="79"/>
      <c r="E40" s="79"/>
      <c r="F40" s="3"/>
      <c r="G40" s="3"/>
      <c r="H40" s="3"/>
      <c r="I40" s="3"/>
      <c r="J40" s="80" t="str">
        <f>HYPERLINK('[1]реквизиты'!$G$8)</f>
        <v>Н. Ю. Глушкова</v>
      </c>
      <c r="K40" s="72"/>
      <c r="L40" s="72"/>
      <c r="M40" s="72"/>
      <c r="O40" s="81" t="str">
        <f>HYPERLINK('[1]реквизиты'!$G$9)</f>
        <v>/г. Рязань/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4">
    <mergeCell ref="B27:C28"/>
    <mergeCell ref="B29:C30"/>
    <mergeCell ref="C35:D36"/>
    <mergeCell ref="M31:P32"/>
    <mergeCell ref="M33:P34"/>
    <mergeCell ref="R32:R33"/>
    <mergeCell ref="J12:L12"/>
    <mergeCell ref="H23:N23"/>
    <mergeCell ref="R15:R16"/>
    <mergeCell ref="R13:R14"/>
    <mergeCell ref="R11:R12"/>
    <mergeCell ref="I20:M21"/>
    <mergeCell ref="A38:C38"/>
    <mergeCell ref="B33:B34"/>
    <mergeCell ref="F32:H33"/>
    <mergeCell ref="A13:A14"/>
    <mergeCell ref="B13:B14"/>
    <mergeCell ref="C13:C14"/>
    <mergeCell ref="A21:A22"/>
    <mergeCell ref="B21:B22"/>
    <mergeCell ref="C21:C22"/>
    <mergeCell ref="A17:A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T11:T12"/>
    <mergeCell ref="S11:S12"/>
    <mergeCell ref="F14:G14"/>
    <mergeCell ref="D13:D14"/>
    <mergeCell ref="S13:S14"/>
    <mergeCell ref="T7:T8"/>
    <mergeCell ref="I8:M9"/>
    <mergeCell ref="R9:R10"/>
    <mergeCell ref="T9:T10"/>
    <mergeCell ref="S9:S10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2009-11-28T05:17:21Z</cp:lastPrinted>
  <dcterms:created xsi:type="dcterms:W3CDTF">1996-10-08T23:32:33Z</dcterms:created>
  <dcterms:modified xsi:type="dcterms:W3CDTF">2009-12-01T09:54:03Z</dcterms:modified>
  <cp:category/>
  <cp:version/>
  <cp:contentType/>
  <cp:contentStatus/>
</cp:coreProperties>
</file>