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<sst xmlns="http://schemas.openxmlformats.org/spreadsheetml/2006/main" count="297" uniqueCount="100">
  <si>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</si>
  <si>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</si>
  <si>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</si>
  <si>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</si>
  <si>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</si>
  <si>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</si>
  <si>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</si>
  <si>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</si>
  <si>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</si>
  <si>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</si>
  <si>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</si>
  <si>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</si>
  <si>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</si>
  <si>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</si>
  <si>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</si>
  <si>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</si>
  <si>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</si>
  <si>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</si>
  <si>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</si>
  <si>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</si>
  <si>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</si>
  <si>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</si>
  <si>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</si>
  <si>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</si>
  <si>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</si>
  <si>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</si>
  <si>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</si>
  <si>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</si>
  <si>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</si>
  <si>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</si>
  <si>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</si>
  <si>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</si>
  <si>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</si>
  <si>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</si>
  <si>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</si>
  <si>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</si>
  <si>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</si>
  <si>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</si>
  <si>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</si>
  <si>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</si>
  <si>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</si>
  <si>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</si>
  <si>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</si>
  <si>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</si>
  <si>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</si>
  <si>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Struggle for 3 place</t>
  </si>
  <si>
    <t>Points</t>
  </si>
  <si>
    <t>Time</t>
  </si>
  <si>
    <t>46</t>
  </si>
  <si>
    <t>MOSKVINA-STIEHL Tatyana</t>
  </si>
  <si>
    <t>1973</t>
  </si>
  <si>
    <t>BLR</t>
  </si>
  <si>
    <t>41</t>
  </si>
  <si>
    <t>KIRILOVA Gabriela</t>
  </si>
  <si>
    <t>1974</t>
  </si>
  <si>
    <t>BUL</t>
  </si>
  <si>
    <t>21</t>
  </si>
  <si>
    <t>YAGINUMA Shiho</t>
  </si>
  <si>
    <t>JPN</t>
  </si>
  <si>
    <t>33</t>
  </si>
  <si>
    <t>OKSUBAEVA Ayzhan</t>
  </si>
  <si>
    <t>1986</t>
  </si>
  <si>
    <t>KAZ</t>
  </si>
  <si>
    <t>5</t>
  </si>
  <si>
    <t>ZHANALIEVA Aizaada</t>
  </si>
  <si>
    <t>1987</t>
  </si>
  <si>
    <t>KGZ</t>
  </si>
  <si>
    <t>45</t>
  </si>
  <si>
    <t>MOLCHANOVA Mariya</t>
  </si>
  <si>
    <t>1988</t>
  </si>
  <si>
    <t>RUS</t>
  </si>
  <si>
    <t>10</t>
  </si>
  <si>
    <t>MUNKHBAT Urantsetseg</t>
  </si>
  <si>
    <t>1990</t>
  </si>
  <si>
    <t>MNG</t>
  </si>
  <si>
    <t>6</t>
  </si>
  <si>
    <t>SULTNOVA Feruza</t>
  </si>
  <si>
    <t>1991</t>
  </si>
  <si>
    <t>UZB</t>
  </si>
  <si>
    <t>30</t>
  </si>
  <si>
    <t>ALIMATOVA Nasiba</t>
  </si>
  <si>
    <t>1993</t>
  </si>
  <si>
    <t>TJK</t>
  </si>
  <si>
    <t>34</t>
  </si>
  <si>
    <t>SARGSYAN Ruzanna</t>
  </si>
  <si>
    <t>1984</t>
  </si>
  <si>
    <t>ARM</t>
  </si>
  <si>
    <t>Weight category 48  кg.</t>
  </si>
  <si>
    <t>4</t>
  </si>
  <si>
    <t>8</t>
  </si>
  <si>
    <t>7</t>
  </si>
  <si>
    <t>1989</t>
  </si>
  <si>
    <t>VEN</t>
  </si>
  <si>
    <t>GUEDEZ Sarmento</t>
  </si>
  <si>
    <t>9</t>
  </si>
  <si>
    <t>3</t>
  </si>
  <si>
    <t>11</t>
  </si>
  <si>
    <t>2</t>
  </si>
  <si>
    <t>7-8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</si>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</sst>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6"/>
      <name val="Zapf ChanceC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0" xfId="15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" fillId="0" borderId="23" xfId="15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28" xfId="15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left" vertical="center" wrapText="1"/>
    </xf>
    <xf numFmtId="0" fontId="0" fillId="0" borderId="23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6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49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2" borderId="36" xfId="16" applyFont="1" applyFill="1" applyBorder="1" applyAlignment="1">
      <alignment horizontal="center" vertical="center" wrapText="1"/>
    </xf>
    <xf numFmtId="178" fontId="21" fillId="2" borderId="33" xfId="16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3" borderId="16" xfId="16" applyFont="1" applyFill="1" applyBorder="1" applyAlignment="1">
      <alignment horizontal="center" vertical="center" wrapText="1"/>
    </xf>
    <xf numFmtId="178" fontId="21" fillId="3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3" fillId="0" borderId="36" xfId="15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36" xfId="15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0" xfId="15" applyFont="1" applyFill="1" applyBorder="1" applyAlignment="1" applyProtection="1">
      <alignment horizontal="center" vertical="center" wrapText="1"/>
      <protection/>
    </xf>
    <xf numFmtId="0" fontId="14" fillId="4" borderId="13" xfId="15" applyFont="1" applyFill="1" applyBorder="1" applyAlignment="1" applyProtection="1">
      <alignment horizontal="center" vertical="center" wrapText="1"/>
      <protection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2" borderId="0" xfId="15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43" xfId="0" applyFont="1" applyFill="1" applyBorder="1" applyAlignment="1">
      <alignment horizontal="center" vertical="center"/>
    </xf>
    <xf numFmtId="0" fontId="29" fillId="5" borderId="44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8" xfId="15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50" xfId="15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7" fillId="0" borderId="16" xfId="15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2" fillId="0" borderId="36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0" xfId="1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49" fontId="12" fillId="0" borderId="16" xfId="15" applyNumberFormat="1" applyFont="1" applyFill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15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7" borderId="12" xfId="0" applyNumberFormat="1" applyFont="1" applyFill="1" applyBorder="1" applyAlignment="1">
      <alignment horizontal="center" vertical="center"/>
    </xf>
    <xf numFmtId="0" fontId="3" fillId="7" borderId="45" xfId="0" applyNumberFormat="1" applyFont="1" applyFill="1" applyBorder="1" applyAlignment="1">
      <alignment horizontal="center" vertical="center"/>
    </xf>
    <xf numFmtId="0" fontId="3" fillId="7" borderId="44" xfId="0" applyNumberFormat="1" applyFont="1" applyFill="1" applyBorder="1" applyAlignment="1">
      <alignment horizontal="center" vertical="center"/>
    </xf>
    <xf numFmtId="0" fontId="3" fillId="7" borderId="47" xfId="0" applyNumberFormat="1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31" fillId="0" borderId="40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1" xfId="15" applyNumberFormat="1" applyFont="1" applyFill="1" applyBorder="1" applyAlignment="1">
      <alignment horizontal="center" vertical="center" wrapText="1"/>
    </xf>
    <xf numFmtId="0" fontId="24" fillId="0" borderId="40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1" xfId="15" applyNumberFormat="1" applyFont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5" fillId="8" borderId="40" xfId="15" applyNumberFormat="1" applyFont="1" applyFill="1" applyBorder="1" applyAlignment="1">
      <alignment horizontal="center" vertical="center" wrapText="1"/>
    </xf>
    <xf numFmtId="0" fontId="5" fillId="8" borderId="13" xfId="15" applyNumberFormat="1" applyFont="1" applyFill="1" applyBorder="1" applyAlignment="1">
      <alignment horizontal="center" vertical="center" wrapText="1"/>
    </xf>
    <xf numFmtId="0" fontId="5" fillId="8" borderId="41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9525</xdr:colOff>
      <xdr:row>1</xdr:row>
      <xdr:rowOff>342900</xdr:rowOff>
    </xdr:to>
    <xdr:grpSp>
      <xdr:nvGrpSpPr>
        <xdr:cNvPr id="7" name="Group 59"/>
        <xdr:cNvGrpSpPr>
          <a:grpSpLocks/>
        </xdr:cNvGrpSpPr>
      </xdr:nvGrpSpPr>
      <xdr:grpSpPr>
        <a:xfrm>
          <a:off x="0" y="10477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266700</xdr:colOff>
      <xdr:row>41</xdr:row>
      <xdr:rowOff>133350</xdr:rowOff>
    </xdr:from>
    <xdr:to>
      <xdr:col>12</xdr:col>
      <xdr:colOff>781050</xdr:colOff>
      <xdr:row>48</xdr:row>
      <xdr:rowOff>104775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182" t="11738" r="13636" b="17834"/>
        <a:stretch>
          <a:fillRect/>
        </a:stretch>
      </xdr:blipFill>
      <xdr:spPr>
        <a:xfrm>
          <a:off x="4448175" y="7477125"/>
          <a:ext cx="156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46</xdr:row>
      <xdr:rowOff>57150</xdr:rowOff>
    </xdr:from>
    <xdr:to>
      <xdr:col>13</xdr:col>
      <xdr:colOff>0</xdr:colOff>
      <xdr:row>52</xdr:row>
      <xdr:rowOff>85725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71950" y="8277225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31</xdr:row>
      <xdr:rowOff>76200</xdr:rowOff>
    </xdr:from>
    <xdr:to>
      <xdr:col>12</xdr:col>
      <xdr:colOff>676275</xdr:colOff>
      <xdr:row>43</xdr:row>
      <xdr:rowOff>57150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523" t="21542" r="72682" b="52262"/>
        <a:stretch>
          <a:fillRect/>
        </a:stretch>
      </xdr:blipFill>
      <xdr:spPr>
        <a:xfrm>
          <a:off x="4171950" y="5791200"/>
          <a:ext cx="17335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52;&#1080;&#1088;\&#1063;&#1077;&#1084;&#1087;&#1080;&#1086;&#1085;&#1072;&#1080;%20&#1084;&#1080;&#1088;&#1072;%20&#1058;&#1072;&#1096;&#1082;&#1077;&#1085;&#1090;%202010\WOMEN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/F/</v>
          </cell>
        </row>
        <row r="3">
          <cell r="A3" t="str">
            <v>November 04 - 08, 2010       Tashkent /Uzbekistan/</v>
          </cell>
        </row>
        <row r="11">
          <cell r="A11" t="str">
            <v>Chief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Chief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56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5" t="s">
        <v>28</v>
      </c>
      <c r="C1" s="125"/>
      <c r="D1" s="125"/>
      <c r="E1" s="125"/>
      <c r="F1" s="125"/>
      <c r="G1" s="125"/>
      <c r="H1" s="125"/>
      <c r="I1" s="125"/>
      <c r="J1" s="98"/>
      <c r="K1" s="125" t="s">
        <v>28</v>
      </c>
      <c r="L1" s="125"/>
      <c r="M1" s="125"/>
      <c r="N1" s="125"/>
      <c r="O1" s="125"/>
      <c r="P1" s="125"/>
      <c r="Q1" s="125"/>
      <c r="R1" s="125"/>
    </row>
    <row r="2" spans="2:18" ht="15.75">
      <c r="B2" s="126" t="str">
        <f>HYPERLINK('[2]пр.взв.'!A4)</f>
        <v>Weight category 56  кg.</v>
      </c>
      <c r="C2" s="127"/>
      <c r="D2" s="127"/>
      <c r="E2" s="127"/>
      <c r="F2" s="127"/>
      <c r="G2" s="127"/>
      <c r="H2" s="127"/>
      <c r="I2" s="127"/>
      <c r="J2" s="99"/>
      <c r="K2" s="126" t="str">
        <f>HYPERLINK('[2]пр.взв.'!A4)</f>
        <v>Weight category 56  кg.</v>
      </c>
      <c r="L2" s="127"/>
      <c r="M2" s="127"/>
      <c r="N2" s="127"/>
      <c r="O2" s="127"/>
      <c r="P2" s="127"/>
      <c r="Q2" s="127"/>
      <c r="R2" s="127"/>
    </row>
    <row r="3" spans="2:18" ht="16.5" thickBot="1">
      <c r="B3" s="100" t="s">
        <v>23</v>
      </c>
      <c r="C3" s="101" t="s">
        <v>35</v>
      </c>
      <c r="D3" s="102" t="s">
        <v>31</v>
      </c>
      <c r="E3" s="103"/>
      <c r="F3" s="100"/>
      <c r="G3" s="103"/>
      <c r="H3" s="103"/>
      <c r="I3" s="103"/>
      <c r="J3" s="103"/>
      <c r="K3" s="100" t="s">
        <v>30</v>
      </c>
      <c r="L3" s="101" t="s">
        <v>35</v>
      </c>
      <c r="M3" s="102" t="s">
        <v>31</v>
      </c>
      <c r="N3" s="103"/>
      <c r="O3" s="100"/>
      <c r="P3" s="103"/>
      <c r="Q3" s="103"/>
      <c r="R3" s="103"/>
    </row>
    <row r="4" spans="1:18" ht="12.75" customHeight="1">
      <c r="A4" s="168" t="s">
        <v>32</v>
      </c>
      <c r="B4" s="128" t="s">
        <v>4</v>
      </c>
      <c r="C4" s="130" t="s">
        <v>5</v>
      </c>
      <c r="D4" s="130" t="s">
        <v>6</v>
      </c>
      <c r="E4" s="130" t="s">
        <v>15</v>
      </c>
      <c r="F4" s="132" t="s">
        <v>16</v>
      </c>
      <c r="G4" s="133" t="s">
        <v>18</v>
      </c>
      <c r="H4" s="135" t="s">
        <v>19</v>
      </c>
      <c r="I4" s="137" t="s">
        <v>17</v>
      </c>
      <c r="J4" s="168" t="s">
        <v>32</v>
      </c>
      <c r="K4" s="139" t="s">
        <v>4</v>
      </c>
      <c r="L4" s="130" t="s">
        <v>5</v>
      </c>
      <c r="M4" s="130" t="s">
        <v>6</v>
      </c>
      <c r="N4" s="130" t="s">
        <v>15</v>
      </c>
      <c r="O4" s="132" t="s">
        <v>16</v>
      </c>
      <c r="P4" s="133" t="s">
        <v>18</v>
      </c>
      <c r="Q4" s="135" t="s">
        <v>19</v>
      </c>
      <c r="R4" s="137" t="s">
        <v>17</v>
      </c>
    </row>
    <row r="5" spans="1:18" ht="13.5" customHeight="1" thickBot="1">
      <c r="A5" s="169"/>
      <c r="B5" s="129" t="s">
        <v>4</v>
      </c>
      <c r="C5" s="131" t="s">
        <v>5</v>
      </c>
      <c r="D5" s="131" t="s">
        <v>6</v>
      </c>
      <c r="E5" s="131" t="s">
        <v>15</v>
      </c>
      <c r="F5" s="131" t="s">
        <v>16</v>
      </c>
      <c r="G5" s="134"/>
      <c r="H5" s="136"/>
      <c r="I5" s="138" t="s">
        <v>17</v>
      </c>
      <c r="J5" s="169"/>
      <c r="K5" s="140" t="s">
        <v>4</v>
      </c>
      <c r="L5" s="131" t="s">
        <v>5</v>
      </c>
      <c r="M5" s="131" t="s">
        <v>6</v>
      </c>
      <c r="N5" s="131" t="s">
        <v>15</v>
      </c>
      <c r="O5" s="131" t="s">
        <v>16</v>
      </c>
      <c r="P5" s="134"/>
      <c r="Q5" s="136"/>
      <c r="R5" s="138" t="s">
        <v>17</v>
      </c>
    </row>
    <row r="6" spans="1:18" ht="12.75" customHeight="1">
      <c r="A6" s="170">
        <v>1</v>
      </c>
      <c r="B6" s="141">
        <v>1</v>
      </c>
      <c r="C6" s="143" t="str">
        <f>VLOOKUP(B6,'пр.взв.'!B7:E38,2,FALSE)</f>
        <v>ZHANALIEVA Aizaada</v>
      </c>
      <c r="D6" s="145" t="str">
        <f>VLOOKUP(B6,'пр.взв.'!B7:F38,3,FALSE)</f>
        <v>1987</v>
      </c>
      <c r="E6" s="145" t="str">
        <f>VLOOKUP(B6,'пр.взв.'!B7:G38,4,FALSE)</f>
        <v>KGZ</v>
      </c>
      <c r="F6" s="147"/>
      <c r="G6" s="148"/>
      <c r="H6" s="149"/>
      <c r="I6" s="151"/>
      <c r="J6" s="175">
        <v>5</v>
      </c>
      <c r="K6" s="141">
        <v>2</v>
      </c>
      <c r="L6" s="143" t="str">
        <f>VLOOKUP(K6,'пр.взв.'!B7:E38,2,FALSE)</f>
        <v>SULTNOVA Feruza</v>
      </c>
      <c r="M6" s="145" t="str">
        <f>VLOOKUP(K6,'пр.взв.'!B7:F38,3,FALSE)</f>
        <v>1991</v>
      </c>
      <c r="N6" s="145" t="str">
        <f>VLOOKUP(K6,'пр.взв.'!B7:G38,4,FALSE)</f>
        <v>UZB</v>
      </c>
      <c r="O6" s="147"/>
      <c r="P6" s="148"/>
      <c r="Q6" s="149"/>
      <c r="R6" s="151"/>
    </row>
    <row r="7" spans="1:18" ht="12.75" customHeight="1">
      <c r="A7" s="171"/>
      <c r="B7" s="142"/>
      <c r="C7" s="144"/>
      <c r="D7" s="146"/>
      <c r="E7" s="146"/>
      <c r="F7" s="146"/>
      <c r="G7" s="146"/>
      <c r="H7" s="150"/>
      <c r="I7" s="124"/>
      <c r="J7" s="176"/>
      <c r="K7" s="142"/>
      <c r="L7" s="144"/>
      <c r="M7" s="146"/>
      <c r="N7" s="146"/>
      <c r="O7" s="146"/>
      <c r="P7" s="146"/>
      <c r="Q7" s="150"/>
      <c r="R7" s="124"/>
    </row>
    <row r="8" spans="1:18" ht="12.75" customHeight="1">
      <c r="A8" s="171"/>
      <c r="B8" s="142">
        <v>9</v>
      </c>
      <c r="C8" s="120" t="str">
        <f>VLOOKUP(B8,'пр.взв.'!B7:E38,2,FALSE)</f>
        <v>MOLCHANOVA Mariya</v>
      </c>
      <c r="D8" s="122" t="str">
        <f>VLOOKUP(B8,'пр.взв.'!B7:F38,3,FALSE)</f>
        <v>1988</v>
      </c>
      <c r="E8" s="122" t="str">
        <f>VLOOKUP(B8,'пр.взв.'!B7:G38,4,FALSE)</f>
        <v>RUS</v>
      </c>
      <c r="F8" s="119"/>
      <c r="G8" s="119"/>
      <c r="H8" s="153"/>
      <c r="I8" s="153"/>
      <c r="J8" s="176"/>
      <c r="K8" s="142">
        <v>10</v>
      </c>
      <c r="L8" s="120" t="str">
        <f>VLOOKUP(K8,'пр.взв.'!B7:E38,2,FALSE)</f>
        <v>MOSKVINA-STIEHL Tatyana</v>
      </c>
      <c r="M8" s="122" t="str">
        <f>VLOOKUP(K8,'пр.взв.'!B7:F38,3,FALSE)</f>
        <v>1973</v>
      </c>
      <c r="N8" s="145" t="str">
        <f>VLOOKUP(K8,'пр.взв.'!B7:G40,4,FALSE)</f>
        <v>BLR</v>
      </c>
      <c r="O8" s="119"/>
      <c r="P8" s="119"/>
      <c r="Q8" s="153"/>
      <c r="R8" s="153"/>
    </row>
    <row r="9" spans="1:18" ht="13.5" customHeight="1" thickBot="1">
      <c r="A9" s="172"/>
      <c r="B9" s="123"/>
      <c r="C9" s="121"/>
      <c r="D9" s="118"/>
      <c r="E9" s="118"/>
      <c r="F9" s="152"/>
      <c r="G9" s="152"/>
      <c r="H9" s="154"/>
      <c r="I9" s="154"/>
      <c r="J9" s="177"/>
      <c r="K9" s="123"/>
      <c r="L9" s="121"/>
      <c r="M9" s="118"/>
      <c r="N9" s="146"/>
      <c r="O9" s="152"/>
      <c r="P9" s="152"/>
      <c r="Q9" s="154"/>
      <c r="R9" s="154"/>
    </row>
    <row r="10" spans="1:18" ht="12.75" customHeight="1">
      <c r="A10" s="170">
        <v>2</v>
      </c>
      <c r="B10" s="141">
        <v>5</v>
      </c>
      <c r="C10" s="155" t="str">
        <f>VLOOKUP(B10,'пр.взв.'!B7:E38,2,FALSE)</f>
        <v>ALIMATOVA Nasiba</v>
      </c>
      <c r="D10" s="156" t="str">
        <f>VLOOKUP(B10,'пр.взв.'!B7:F38,3,FALSE)</f>
        <v>1993</v>
      </c>
      <c r="E10" s="156" t="str">
        <f>VLOOKUP(B10,'пр.взв.'!B7:G38,4,FALSE)</f>
        <v>TJK</v>
      </c>
      <c r="F10" s="157"/>
      <c r="G10" s="158"/>
      <c r="H10" s="159"/>
      <c r="I10" s="156"/>
      <c r="J10" s="175">
        <v>6</v>
      </c>
      <c r="K10" s="141">
        <v>6</v>
      </c>
      <c r="L10" s="155" t="str">
        <f>VLOOKUP(K10,'пр.взв.'!B7:E38,2,FALSE)</f>
        <v>OKSUBAEVA Ayzhan</v>
      </c>
      <c r="M10" s="156" t="str">
        <f>VLOOKUP(K10,'пр.взв.'!B7:F38,3,FALSE)</f>
        <v>1986</v>
      </c>
      <c r="N10" s="156" t="str">
        <f>VLOOKUP(K10,'пр.взв.'!B7:G42,4,FALSE)</f>
        <v>KAZ</v>
      </c>
      <c r="O10" s="157"/>
      <c r="P10" s="158"/>
      <c r="Q10" s="159"/>
      <c r="R10" s="156"/>
    </row>
    <row r="11" spans="1:18" ht="12.75" customHeight="1">
      <c r="A11" s="171"/>
      <c r="B11" s="142"/>
      <c r="C11" s="144"/>
      <c r="D11" s="146"/>
      <c r="E11" s="146"/>
      <c r="F11" s="146"/>
      <c r="G11" s="146"/>
      <c r="H11" s="150"/>
      <c r="I11" s="124"/>
      <c r="J11" s="176"/>
      <c r="K11" s="142"/>
      <c r="L11" s="144"/>
      <c r="M11" s="146"/>
      <c r="N11" s="146"/>
      <c r="O11" s="146"/>
      <c r="P11" s="146"/>
      <c r="Q11" s="150"/>
      <c r="R11" s="124"/>
    </row>
    <row r="12" spans="1:18" ht="12.75" customHeight="1">
      <c r="A12" s="171"/>
      <c r="B12" s="142">
        <v>13</v>
      </c>
      <c r="C12" s="120" t="e">
        <f>VLOOKUP(B12,'пр.взв.'!B7:E38,2,FALSE)</f>
        <v>#N/A</v>
      </c>
      <c r="D12" s="122" t="e">
        <f>VLOOKUP(B12,'пр.взв.'!B7:F38,3,FALSE)</f>
        <v>#N/A</v>
      </c>
      <c r="E12" s="122" t="e">
        <f>VLOOKUP(B12,'пр.взв.'!B7:G38,4,FALSE)</f>
        <v>#N/A</v>
      </c>
      <c r="F12" s="119"/>
      <c r="G12" s="119"/>
      <c r="H12" s="153"/>
      <c r="I12" s="153"/>
      <c r="J12" s="176"/>
      <c r="K12" s="142">
        <v>14</v>
      </c>
      <c r="L12" s="120" t="e">
        <f>VLOOKUP(K12,'пр.взв.'!B7:E38,2,FALSE)</f>
        <v>#N/A</v>
      </c>
      <c r="M12" s="122" t="e">
        <f>VLOOKUP(K12,'пр.взв.'!B7:F38,3,FALSE)</f>
        <v>#N/A</v>
      </c>
      <c r="N12" s="122" t="e">
        <f>VLOOKUP(K12,'пр.взв.'!B7:G44,4,FALSE)</f>
        <v>#N/A</v>
      </c>
      <c r="O12" s="119"/>
      <c r="P12" s="119"/>
      <c r="Q12" s="153"/>
      <c r="R12" s="153"/>
    </row>
    <row r="13" spans="1:18" ht="12.75" customHeight="1" thickBot="1">
      <c r="A13" s="172"/>
      <c r="B13" s="123"/>
      <c r="C13" s="121"/>
      <c r="D13" s="118"/>
      <c r="E13" s="118"/>
      <c r="F13" s="152"/>
      <c r="G13" s="152"/>
      <c r="H13" s="154"/>
      <c r="I13" s="154"/>
      <c r="J13" s="177"/>
      <c r="K13" s="123"/>
      <c r="L13" s="121"/>
      <c r="M13" s="118"/>
      <c r="N13" s="118"/>
      <c r="O13" s="152"/>
      <c r="P13" s="152"/>
      <c r="Q13" s="154"/>
      <c r="R13" s="154"/>
    </row>
    <row r="14" spans="1:18" ht="12.75" customHeight="1">
      <c r="A14" s="170">
        <v>3</v>
      </c>
      <c r="B14" s="141">
        <v>3</v>
      </c>
      <c r="C14" s="143" t="str">
        <f>VLOOKUP(B14,'пр.взв.'!B7:E38,2,FALSE)</f>
        <v>MUNKHBAT Urantsetseg</v>
      </c>
      <c r="D14" s="145" t="str">
        <f>VLOOKUP(B14,'пр.взв.'!B7:F38,3,FALSE)</f>
        <v>1990</v>
      </c>
      <c r="E14" s="145" t="str">
        <f>VLOOKUP(B14,'пр.взв.'!B7:G38,4,FALSE)</f>
        <v>MNG</v>
      </c>
      <c r="F14" s="147"/>
      <c r="G14" s="148"/>
      <c r="H14" s="149"/>
      <c r="I14" s="151"/>
      <c r="J14" s="175">
        <v>7</v>
      </c>
      <c r="K14" s="141">
        <v>4</v>
      </c>
      <c r="L14" s="143" t="str">
        <f>VLOOKUP(K14,'пр.взв.'!B7:E38,2,FALSE)</f>
        <v>YAGINUMA Shiho</v>
      </c>
      <c r="M14" s="145" t="str">
        <f>VLOOKUP(K14,'пр.взв.'!B7:F38,3,FALSE)</f>
        <v>1974</v>
      </c>
      <c r="N14" s="156" t="str">
        <f>VLOOKUP(K14,'пр.взв.'!B7:G46,4,FALSE)</f>
        <v>JPN</v>
      </c>
      <c r="O14" s="147"/>
      <c r="P14" s="148"/>
      <c r="Q14" s="149"/>
      <c r="R14" s="151"/>
    </row>
    <row r="15" spans="1:18" ht="12.75" customHeight="1">
      <c r="A15" s="171"/>
      <c r="B15" s="142"/>
      <c r="C15" s="144"/>
      <c r="D15" s="146"/>
      <c r="E15" s="146"/>
      <c r="F15" s="146"/>
      <c r="G15" s="146"/>
      <c r="H15" s="150"/>
      <c r="I15" s="124"/>
      <c r="J15" s="176"/>
      <c r="K15" s="142"/>
      <c r="L15" s="144"/>
      <c r="M15" s="146"/>
      <c r="N15" s="146"/>
      <c r="O15" s="146"/>
      <c r="P15" s="146"/>
      <c r="Q15" s="150"/>
      <c r="R15" s="124"/>
    </row>
    <row r="16" spans="1:18" ht="12.75" customHeight="1">
      <c r="A16" s="171"/>
      <c r="B16" s="142">
        <v>11</v>
      </c>
      <c r="C16" s="120" t="str">
        <f>VLOOKUP(B16,'пр.взв.'!B15:E30,2,FALSE)</f>
        <v>GUEDEZ Sarmento</v>
      </c>
      <c r="D16" s="122" t="str">
        <f>VLOOKUP(B16,'пр.взв.'!B15:F30,3,FALSE)</f>
        <v>1989</v>
      </c>
      <c r="E16" s="122" t="str">
        <f>VLOOKUP(B16,'пр.взв.'!B15:G30,4,FALSE)</f>
        <v>VEN</v>
      </c>
      <c r="F16" s="119"/>
      <c r="G16" s="119"/>
      <c r="H16" s="153"/>
      <c r="I16" s="153"/>
      <c r="J16" s="176"/>
      <c r="K16" s="142">
        <v>12</v>
      </c>
      <c r="L16" s="120" t="e">
        <f>VLOOKUP(K16,'пр.взв.'!B7:E38,2,FALSE)</f>
        <v>#N/A</v>
      </c>
      <c r="M16" s="122" t="e">
        <f>VLOOKUP(K16,'пр.взв.'!B7:F38,3,FALSE)</f>
        <v>#N/A</v>
      </c>
      <c r="N16" s="122" t="e">
        <f>VLOOKUP(K16,'пр.взв.'!B7:G48,4,FALSE)</f>
        <v>#N/A</v>
      </c>
      <c r="O16" s="119"/>
      <c r="P16" s="119"/>
      <c r="Q16" s="153"/>
      <c r="R16" s="153"/>
    </row>
    <row r="17" spans="1:18" ht="13.5" customHeight="1" thickBot="1">
      <c r="A17" s="172"/>
      <c r="B17" s="123"/>
      <c r="C17" s="121"/>
      <c r="D17" s="118"/>
      <c r="E17" s="118"/>
      <c r="F17" s="152"/>
      <c r="G17" s="152"/>
      <c r="H17" s="154"/>
      <c r="I17" s="154"/>
      <c r="J17" s="177"/>
      <c r="K17" s="123"/>
      <c r="L17" s="121"/>
      <c r="M17" s="118"/>
      <c r="N17" s="118"/>
      <c r="O17" s="152"/>
      <c r="P17" s="152"/>
      <c r="Q17" s="154"/>
      <c r="R17" s="154"/>
    </row>
    <row r="18" spans="1:18" ht="12.75" customHeight="1">
      <c r="A18" s="170">
        <v>4</v>
      </c>
      <c r="B18" s="141">
        <v>7</v>
      </c>
      <c r="C18" s="143" t="str">
        <f>VLOOKUP(B18,'пр.взв.'!B15:E30,2,FALSE)</f>
        <v>SARGSYAN Ruzanna</v>
      </c>
      <c r="D18" s="145" t="str">
        <f>VLOOKUP(B18,'пр.взв.'!B15:F30,3,FALSE)</f>
        <v>1984</v>
      </c>
      <c r="E18" s="145" t="str">
        <f>VLOOKUP(B18,'пр.взв.'!B15:G30,4,FALSE)</f>
        <v>ARM</v>
      </c>
      <c r="F18" s="146"/>
      <c r="G18" s="160"/>
      <c r="H18" s="150"/>
      <c r="I18" s="122"/>
      <c r="J18" s="175">
        <v>8</v>
      </c>
      <c r="K18" s="141">
        <v>8</v>
      </c>
      <c r="L18" s="143" t="str">
        <f>VLOOKUP(K18,'пр.взв.'!B7:E38,2,FALSE)</f>
        <v>KIRILOVA Gabriela</v>
      </c>
      <c r="M18" s="145" t="str">
        <f>VLOOKUP(K18,'пр.взв.'!B7:F38,3,FALSE)</f>
        <v>1974</v>
      </c>
      <c r="N18" s="156" t="str">
        <f>VLOOKUP(K18,'пр.взв.'!B7:G50,4,FALSE)</f>
        <v>BUL</v>
      </c>
      <c r="O18" s="146"/>
      <c r="P18" s="160"/>
      <c r="Q18" s="150"/>
      <c r="R18" s="122"/>
    </row>
    <row r="19" spans="1:18" ht="12.75" customHeight="1">
      <c r="A19" s="171"/>
      <c r="B19" s="142"/>
      <c r="C19" s="144"/>
      <c r="D19" s="146"/>
      <c r="E19" s="146"/>
      <c r="F19" s="146"/>
      <c r="G19" s="146"/>
      <c r="H19" s="150"/>
      <c r="I19" s="124"/>
      <c r="J19" s="176"/>
      <c r="K19" s="142"/>
      <c r="L19" s="144"/>
      <c r="M19" s="146"/>
      <c r="N19" s="146"/>
      <c r="O19" s="146"/>
      <c r="P19" s="146"/>
      <c r="Q19" s="150"/>
      <c r="R19" s="124"/>
    </row>
    <row r="20" spans="1:18" ht="12.75" customHeight="1">
      <c r="A20" s="171"/>
      <c r="B20" s="142">
        <v>15</v>
      </c>
      <c r="C20" s="120" t="e">
        <f>VLOOKUP(B20,'пр.взв.'!B7:E38,2,FALSE)</f>
        <v>#N/A</v>
      </c>
      <c r="D20" s="122" t="e">
        <f>VLOOKUP(B20,'пр.взв.'!B7:F38,3,FALSE)</f>
        <v>#N/A</v>
      </c>
      <c r="E20" s="122" t="e">
        <f>VLOOKUP(B20,'пр.взв.'!B7:G38,4,FALSE)</f>
        <v>#N/A</v>
      </c>
      <c r="F20" s="119"/>
      <c r="G20" s="119"/>
      <c r="H20" s="153"/>
      <c r="I20" s="153"/>
      <c r="J20" s="176"/>
      <c r="K20" s="142">
        <v>16</v>
      </c>
      <c r="L20" s="120" t="e">
        <f>VLOOKUP(K20,'пр.взв.'!B7:E38,2,FALSE)</f>
        <v>#N/A</v>
      </c>
      <c r="M20" s="122" t="e">
        <f>VLOOKUP(K20,'пр.взв.'!B7:F38,3,FALSE)</f>
        <v>#N/A</v>
      </c>
      <c r="N20" s="122" t="e">
        <f>VLOOKUP(K20,'пр.взв.'!B7:G52,4,FALSE)</f>
        <v>#N/A</v>
      </c>
      <c r="O20" s="119"/>
      <c r="P20" s="119"/>
      <c r="Q20" s="153"/>
      <c r="R20" s="153"/>
    </row>
    <row r="21" spans="1:18" ht="12.75" customHeight="1">
      <c r="A21" s="179"/>
      <c r="B21" s="142"/>
      <c r="C21" s="144"/>
      <c r="D21" s="146"/>
      <c r="E21" s="146"/>
      <c r="F21" s="147"/>
      <c r="G21" s="147"/>
      <c r="H21" s="151"/>
      <c r="I21" s="151"/>
      <c r="J21" s="178"/>
      <c r="K21" s="142"/>
      <c r="L21" s="144"/>
      <c r="M21" s="146"/>
      <c r="N21" s="146"/>
      <c r="O21" s="147"/>
      <c r="P21" s="147"/>
      <c r="Q21" s="151"/>
      <c r="R21" s="151"/>
    </row>
    <row r="23" spans="2:18" ht="16.5" thickBot="1">
      <c r="B23" s="100" t="s">
        <v>23</v>
      </c>
      <c r="C23" s="101" t="s">
        <v>35</v>
      </c>
      <c r="D23" s="102" t="s">
        <v>29</v>
      </c>
      <c r="E23" s="103"/>
      <c r="F23" s="100"/>
      <c r="G23" s="103"/>
      <c r="H23" s="103"/>
      <c r="I23" s="103"/>
      <c r="K23" s="100" t="s">
        <v>30</v>
      </c>
      <c r="L23" s="101" t="s">
        <v>35</v>
      </c>
      <c r="M23" s="102" t="s">
        <v>29</v>
      </c>
      <c r="N23" s="103"/>
      <c r="O23" s="100"/>
      <c r="P23" s="103"/>
      <c r="Q23" s="103"/>
      <c r="R23" s="103"/>
    </row>
    <row r="24" spans="1:18" ht="12.75" customHeight="1">
      <c r="A24" s="168" t="s">
        <v>32</v>
      </c>
      <c r="B24" s="128" t="s">
        <v>4</v>
      </c>
      <c r="C24" s="130" t="s">
        <v>5</v>
      </c>
      <c r="D24" s="130" t="s">
        <v>6</v>
      </c>
      <c r="E24" s="130" t="s">
        <v>15</v>
      </c>
      <c r="F24" s="132" t="s">
        <v>16</v>
      </c>
      <c r="G24" s="133" t="s">
        <v>18</v>
      </c>
      <c r="H24" s="135" t="s">
        <v>19</v>
      </c>
      <c r="I24" s="137" t="s">
        <v>17</v>
      </c>
      <c r="J24" s="168" t="s">
        <v>32</v>
      </c>
      <c r="K24" s="128" t="s">
        <v>4</v>
      </c>
      <c r="L24" s="130" t="s">
        <v>5</v>
      </c>
      <c r="M24" s="130" t="s">
        <v>6</v>
      </c>
      <c r="N24" s="130" t="s">
        <v>15</v>
      </c>
      <c r="O24" s="132" t="s">
        <v>16</v>
      </c>
      <c r="P24" s="133" t="s">
        <v>18</v>
      </c>
      <c r="Q24" s="135" t="s">
        <v>19</v>
      </c>
      <c r="R24" s="137" t="s">
        <v>17</v>
      </c>
    </row>
    <row r="25" spans="1:18" ht="13.5" customHeight="1" thickBot="1">
      <c r="A25" s="169"/>
      <c r="B25" s="129" t="s">
        <v>4</v>
      </c>
      <c r="C25" s="131" t="s">
        <v>5</v>
      </c>
      <c r="D25" s="131" t="s">
        <v>6</v>
      </c>
      <c r="E25" s="131" t="s">
        <v>15</v>
      </c>
      <c r="F25" s="131" t="s">
        <v>16</v>
      </c>
      <c r="G25" s="134"/>
      <c r="H25" s="136"/>
      <c r="I25" s="138" t="s">
        <v>17</v>
      </c>
      <c r="J25" s="169"/>
      <c r="K25" s="129" t="s">
        <v>4</v>
      </c>
      <c r="L25" s="131" t="s">
        <v>5</v>
      </c>
      <c r="M25" s="131" t="s">
        <v>6</v>
      </c>
      <c r="N25" s="131" t="s">
        <v>15</v>
      </c>
      <c r="O25" s="131" t="s">
        <v>16</v>
      </c>
      <c r="P25" s="134"/>
      <c r="Q25" s="136"/>
      <c r="R25" s="138" t="s">
        <v>17</v>
      </c>
    </row>
    <row r="26" spans="1:18" ht="12.75" customHeight="1">
      <c r="A26" s="175">
        <v>1</v>
      </c>
      <c r="B26" s="161"/>
      <c r="C26" s="143" t="e">
        <f>VLOOKUP(B26,'пр.взв.'!B7:E38,2,FALSE)</f>
        <v>#N/A</v>
      </c>
      <c r="D26" s="145" t="e">
        <f>VLOOKUP(B26,'пр.взв.'!B7:F50,3,FALSE)</f>
        <v>#N/A</v>
      </c>
      <c r="E26" s="145" t="e">
        <f>VLOOKUP(B26,'пр.взв.'!B7:G50,4,FALSE)</f>
        <v>#N/A</v>
      </c>
      <c r="F26" s="147"/>
      <c r="G26" s="148"/>
      <c r="H26" s="149"/>
      <c r="I26" s="151"/>
      <c r="J26" s="175">
        <v>3</v>
      </c>
      <c r="K26" s="161"/>
      <c r="L26" s="143" t="e">
        <f>VLOOKUP(K26,'пр.взв.'!B7:E50,2,FALSE)</f>
        <v>#N/A</v>
      </c>
      <c r="M26" s="145" t="e">
        <f>VLOOKUP(K26,'пр.взв.'!B7:F50,3,FALSE)</f>
        <v>#N/A</v>
      </c>
      <c r="N26" s="156" t="e">
        <f>VLOOKUP(K26,'пр.взв.'!B7:G58,4,FALSE)</f>
        <v>#N/A</v>
      </c>
      <c r="O26" s="147"/>
      <c r="P26" s="148"/>
      <c r="Q26" s="149"/>
      <c r="R26" s="151"/>
    </row>
    <row r="27" spans="1:18" ht="12.75" customHeight="1">
      <c r="A27" s="176"/>
      <c r="B27" s="162"/>
      <c r="C27" s="144"/>
      <c r="D27" s="146"/>
      <c r="E27" s="146"/>
      <c r="F27" s="146"/>
      <c r="G27" s="146"/>
      <c r="H27" s="150"/>
      <c r="I27" s="124"/>
      <c r="J27" s="176"/>
      <c r="K27" s="162"/>
      <c r="L27" s="144"/>
      <c r="M27" s="146"/>
      <c r="N27" s="146"/>
      <c r="O27" s="146"/>
      <c r="P27" s="146"/>
      <c r="Q27" s="150"/>
      <c r="R27" s="124"/>
    </row>
    <row r="28" spans="1:18" ht="12.75" customHeight="1">
      <c r="A28" s="176"/>
      <c r="B28" s="163"/>
      <c r="C28" s="120" t="e">
        <f>VLOOKUP(B28,'пр.взв.'!B7:E38,2,FALSE)</f>
        <v>#N/A</v>
      </c>
      <c r="D28" s="122" t="e">
        <f>VLOOKUP(B28,'пр.взв.'!B7:F42,3,FALSE)</f>
        <v>#N/A</v>
      </c>
      <c r="E28" s="122" t="e">
        <f>VLOOKUP(B28,'пр.взв.'!B7:G42,4,FALSE)</f>
        <v>#N/A</v>
      </c>
      <c r="F28" s="119"/>
      <c r="G28" s="119"/>
      <c r="H28" s="153"/>
      <c r="I28" s="153"/>
      <c r="J28" s="176"/>
      <c r="K28" s="163"/>
      <c r="L28" s="120" t="e">
        <f>VLOOKUP(K28,'пр.взв.'!B7:E50,2,FALSE)</f>
        <v>#N/A</v>
      </c>
      <c r="M28" s="122" t="e">
        <f>VLOOKUP(K28,'пр.взв.'!B7:F50,3,FALSE)</f>
        <v>#N/A</v>
      </c>
      <c r="N28" s="122" t="e">
        <f>VLOOKUP(K28,'пр.взв.'!B7:G60,4,FALSE)</f>
        <v>#N/A</v>
      </c>
      <c r="O28" s="119"/>
      <c r="P28" s="119"/>
      <c r="Q28" s="153"/>
      <c r="R28" s="153"/>
    </row>
    <row r="29" spans="1:18" ht="13.5" customHeight="1" thickBot="1">
      <c r="A29" s="177"/>
      <c r="B29" s="164"/>
      <c r="C29" s="121"/>
      <c r="D29" s="118"/>
      <c r="E29" s="118"/>
      <c r="F29" s="152"/>
      <c r="G29" s="152"/>
      <c r="H29" s="154"/>
      <c r="I29" s="154"/>
      <c r="J29" s="177"/>
      <c r="K29" s="164"/>
      <c r="L29" s="121"/>
      <c r="M29" s="118"/>
      <c r="N29" s="118"/>
      <c r="O29" s="152"/>
      <c r="P29" s="152"/>
      <c r="Q29" s="154"/>
      <c r="R29" s="154"/>
    </row>
    <row r="30" spans="1:18" ht="12.75" customHeight="1">
      <c r="A30" s="175">
        <v>2</v>
      </c>
      <c r="B30" s="165"/>
      <c r="C30" s="143" t="e">
        <f>VLOOKUP(B30,'пр.взв.'!B7:E38,2,FALSE)</f>
        <v>#N/A</v>
      </c>
      <c r="D30" s="145" t="e">
        <f>VLOOKUP(B30,'пр.взв.'!B7:F42,3,FALSE)</f>
        <v>#N/A</v>
      </c>
      <c r="E30" s="145" t="e">
        <f>VLOOKUP(B30,'пр.взв.'!B7:G42,4,FALSE)</f>
        <v>#N/A</v>
      </c>
      <c r="F30" s="157"/>
      <c r="G30" s="158"/>
      <c r="H30" s="159"/>
      <c r="I30" s="156"/>
      <c r="J30" s="175">
        <v>4</v>
      </c>
      <c r="K30" s="165"/>
      <c r="L30" s="143" t="e">
        <f>VLOOKUP(K30,'пр.взв.'!B7:E50,2,FALSE)</f>
        <v>#N/A</v>
      </c>
      <c r="M30" s="145" t="e">
        <f>VLOOKUP(K30,'пр.взв.'!B7:F50,3,FALSE)</f>
        <v>#N/A</v>
      </c>
      <c r="N30" s="156" t="e">
        <f>VLOOKUP(K30,'пр.взв.'!B7:G62,4,FALSE)</f>
        <v>#N/A</v>
      </c>
      <c r="O30" s="157"/>
      <c r="P30" s="158"/>
      <c r="Q30" s="159"/>
      <c r="R30" s="156"/>
    </row>
    <row r="31" spans="1:18" ht="12.75" customHeight="1">
      <c r="A31" s="176"/>
      <c r="B31" s="166"/>
      <c r="C31" s="144"/>
      <c r="D31" s="146"/>
      <c r="E31" s="146"/>
      <c r="F31" s="146"/>
      <c r="G31" s="146"/>
      <c r="H31" s="150"/>
      <c r="I31" s="124"/>
      <c r="J31" s="176"/>
      <c r="K31" s="166"/>
      <c r="L31" s="144"/>
      <c r="M31" s="146"/>
      <c r="N31" s="146"/>
      <c r="O31" s="146"/>
      <c r="P31" s="146"/>
      <c r="Q31" s="150"/>
      <c r="R31" s="124"/>
    </row>
    <row r="32" spans="1:18" ht="12.75" customHeight="1">
      <c r="A32" s="176"/>
      <c r="B32" s="163"/>
      <c r="C32" s="120" t="e">
        <f>VLOOKUP(B32,'пр.взв.'!B7:E38,2,FALSE)</f>
        <v>#N/A</v>
      </c>
      <c r="D32" s="122" t="e">
        <f>VLOOKUP(B32,'пр.взв.'!B7:F50,3,FALSE)</f>
        <v>#N/A</v>
      </c>
      <c r="E32" s="122" t="e">
        <f>VLOOKUP(B32,'пр.взв.'!B7:G50,4,FALSE)</f>
        <v>#N/A</v>
      </c>
      <c r="F32" s="119"/>
      <c r="G32" s="119"/>
      <c r="H32" s="153"/>
      <c r="I32" s="153"/>
      <c r="J32" s="176"/>
      <c r="K32" s="163"/>
      <c r="L32" s="120" t="e">
        <f>VLOOKUP(K32,'пр.взв.'!B7:E50,2,FALSE)</f>
        <v>#N/A</v>
      </c>
      <c r="M32" s="122" t="e">
        <f>VLOOKUP(K32,'пр.взв.'!B7:F50,3,FALSE)</f>
        <v>#N/A</v>
      </c>
      <c r="N32" s="122" t="e">
        <f>VLOOKUP(K32,'пр.взв.'!B7:G64,4,FALSE)</f>
        <v>#N/A</v>
      </c>
      <c r="O32" s="119"/>
      <c r="P32" s="119"/>
      <c r="Q32" s="153"/>
      <c r="R32" s="153"/>
    </row>
    <row r="33" spans="1:18" ht="12.75" customHeight="1">
      <c r="A33" s="178"/>
      <c r="B33" s="167"/>
      <c r="C33" s="144"/>
      <c r="D33" s="146"/>
      <c r="E33" s="146"/>
      <c r="F33" s="147"/>
      <c r="G33" s="147"/>
      <c r="H33" s="151"/>
      <c r="I33" s="151"/>
      <c r="J33" s="178"/>
      <c r="K33" s="167"/>
      <c r="L33" s="144"/>
      <c r="M33" s="146"/>
      <c r="N33" s="146"/>
      <c r="O33" s="147"/>
      <c r="P33" s="147"/>
      <c r="Q33" s="151"/>
      <c r="R33" s="151"/>
    </row>
    <row r="35" spans="3:18" ht="15">
      <c r="C35" s="173" t="s">
        <v>34</v>
      </c>
      <c r="D35" s="173"/>
      <c r="E35" s="173"/>
      <c r="F35" s="173"/>
      <c r="G35" s="173"/>
      <c r="H35" s="173"/>
      <c r="I35" s="173"/>
      <c r="L35" s="173" t="s">
        <v>34</v>
      </c>
      <c r="M35" s="173"/>
      <c r="N35" s="173"/>
      <c r="O35" s="173"/>
      <c r="P35" s="173"/>
      <c r="Q35" s="173"/>
      <c r="R35" s="173"/>
    </row>
    <row r="36" spans="2:18" ht="16.5" thickBot="1">
      <c r="B36" s="100" t="s">
        <v>23</v>
      </c>
      <c r="C36" s="104"/>
      <c r="D36" s="104"/>
      <c r="E36" s="104"/>
      <c r="F36" s="104"/>
      <c r="G36" s="104"/>
      <c r="H36" s="104"/>
      <c r="I36" s="104"/>
      <c r="K36" s="100" t="s">
        <v>30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68" t="s">
        <v>32</v>
      </c>
      <c r="B37" s="165" t="s">
        <v>4</v>
      </c>
      <c r="C37" s="130" t="s">
        <v>5</v>
      </c>
      <c r="D37" s="130" t="s">
        <v>6</v>
      </c>
      <c r="E37" s="130" t="s">
        <v>15</v>
      </c>
      <c r="F37" s="132" t="s">
        <v>16</v>
      </c>
      <c r="G37" s="133" t="s">
        <v>18</v>
      </c>
      <c r="H37" s="135" t="s">
        <v>19</v>
      </c>
      <c r="I37" s="137" t="s">
        <v>17</v>
      </c>
      <c r="J37" s="168" t="s">
        <v>32</v>
      </c>
      <c r="K37" s="165" t="s">
        <v>4</v>
      </c>
      <c r="L37" s="130" t="s">
        <v>5</v>
      </c>
      <c r="M37" s="130" t="s">
        <v>6</v>
      </c>
      <c r="N37" s="130" t="s">
        <v>15</v>
      </c>
      <c r="O37" s="132" t="s">
        <v>16</v>
      </c>
      <c r="P37" s="133" t="s">
        <v>18</v>
      </c>
      <c r="Q37" s="135" t="s">
        <v>19</v>
      </c>
      <c r="R37" s="137" t="s">
        <v>17</v>
      </c>
    </row>
    <row r="38" spans="1:18" ht="13.5" customHeight="1" thickBot="1">
      <c r="A38" s="169"/>
      <c r="B38" s="174" t="s">
        <v>4</v>
      </c>
      <c r="C38" s="131" t="s">
        <v>5</v>
      </c>
      <c r="D38" s="131" t="s">
        <v>6</v>
      </c>
      <c r="E38" s="131" t="s">
        <v>15</v>
      </c>
      <c r="F38" s="131" t="s">
        <v>16</v>
      </c>
      <c r="G38" s="134"/>
      <c r="H38" s="136"/>
      <c r="I38" s="138" t="s">
        <v>17</v>
      </c>
      <c r="J38" s="169"/>
      <c r="K38" s="174" t="s">
        <v>4</v>
      </c>
      <c r="L38" s="131" t="s">
        <v>5</v>
      </c>
      <c r="M38" s="131" t="s">
        <v>6</v>
      </c>
      <c r="N38" s="131" t="s">
        <v>15</v>
      </c>
      <c r="O38" s="131" t="s">
        <v>16</v>
      </c>
      <c r="P38" s="134"/>
      <c r="Q38" s="136"/>
      <c r="R38" s="138" t="s">
        <v>17</v>
      </c>
    </row>
    <row r="39" spans="1:18" ht="12.75" customHeight="1">
      <c r="A39" s="175">
        <v>1</v>
      </c>
      <c r="B39" s="161"/>
      <c r="C39" s="143" t="e">
        <f>VLOOKUP(B39,'пр.взв.'!B7:E38,2,FALSE)</f>
        <v>#N/A</v>
      </c>
      <c r="D39" s="145" t="e">
        <f>VLOOKUP(B39,'пр.взв.'!B7:F51,3,FALSE)</f>
        <v>#N/A</v>
      </c>
      <c r="E39" s="145" t="e">
        <f>VLOOKUP(B39,'пр.взв.'!B7:G51,4,FALSE)</f>
        <v>#N/A</v>
      </c>
      <c r="F39" s="147"/>
      <c r="G39" s="148"/>
      <c r="H39" s="149"/>
      <c r="I39" s="151"/>
      <c r="J39" s="175">
        <v>2</v>
      </c>
      <c r="K39" s="161"/>
      <c r="L39" s="143" t="e">
        <f>VLOOKUP(K39,'пр.взв.'!B7:E38,2,FALSE)</f>
        <v>#N/A</v>
      </c>
      <c r="M39" s="145" t="e">
        <f>VLOOKUP(K39,'пр.взв.'!B7:F59,3,FALSE)</f>
        <v>#N/A</v>
      </c>
      <c r="N39" s="156" t="e">
        <f>VLOOKUP(K39,'пр.взв.'!B7:G71,4,FALSE)</f>
        <v>#N/A</v>
      </c>
      <c r="O39" s="147"/>
      <c r="P39" s="148"/>
      <c r="Q39" s="149"/>
      <c r="R39" s="151"/>
    </row>
    <row r="40" spans="1:18" ht="12.75" customHeight="1">
      <c r="A40" s="176"/>
      <c r="B40" s="162"/>
      <c r="C40" s="144"/>
      <c r="D40" s="146"/>
      <c r="E40" s="146"/>
      <c r="F40" s="146"/>
      <c r="G40" s="146"/>
      <c r="H40" s="150"/>
      <c r="I40" s="124"/>
      <c r="J40" s="176"/>
      <c r="K40" s="162"/>
      <c r="L40" s="144"/>
      <c r="M40" s="146"/>
      <c r="N40" s="146"/>
      <c r="O40" s="146"/>
      <c r="P40" s="146"/>
      <c r="Q40" s="150"/>
      <c r="R40" s="124"/>
    </row>
    <row r="41" spans="1:18" ht="12.75" customHeight="1">
      <c r="A41" s="176"/>
      <c r="B41" s="163"/>
      <c r="C41" s="120" t="e">
        <f>VLOOKUP(B41,'пр.взв.'!B7:E38,2,FALSE)</f>
        <v>#N/A</v>
      </c>
      <c r="D41" s="122" t="e">
        <f>VLOOKUP(B41,'пр.взв.'!B7:F59,3,FALSE)</f>
        <v>#N/A</v>
      </c>
      <c r="E41" s="122" t="e">
        <f>VLOOKUP(B41,'пр.взв.'!B7:G59,4,FALSE)</f>
        <v>#N/A</v>
      </c>
      <c r="F41" s="119"/>
      <c r="G41" s="119"/>
      <c r="H41" s="153"/>
      <c r="I41" s="153"/>
      <c r="J41" s="176"/>
      <c r="K41" s="163"/>
      <c r="L41" s="120" t="e">
        <f>VLOOKUP(K41,'пр.взв.'!B7:E38,2,FALSE)</f>
        <v>#N/A</v>
      </c>
      <c r="M41" s="122" t="e">
        <f>VLOOKUP(K41,'пр.взв.'!B7:F59,3,FALSE)</f>
        <v>#N/A</v>
      </c>
      <c r="N41" s="122" t="e">
        <f>VLOOKUP(K41,'пр.взв.'!B7:G73,4,FALSE)</f>
        <v>#N/A</v>
      </c>
      <c r="O41" s="119"/>
      <c r="P41" s="119"/>
      <c r="Q41" s="153"/>
      <c r="R41" s="153"/>
    </row>
    <row r="42" spans="1:18" ht="12.75" customHeight="1">
      <c r="A42" s="178"/>
      <c r="B42" s="167"/>
      <c r="C42" s="144"/>
      <c r="D42" s="146"/>
      <c r="E42" s="146"/>
      <c r="F42" s="147"/>
      <c r="G42" s="147"/>
      <c r="H42" s="151"/>
      <c r="I42" s="151"/>
      <c r="J42" s="178"/>
      <c r="K42" s="167"/>
      <c r="L42" s="144"/>
      <c r="M42" s="146"/>
      <c r="N42" s="146"/>
      <c r="O42" s="147"/>
      <c r="P42" s="147"/>
      <c r="Q42" s="151"/>
      <c r="R42" s="151"/>
    </row>
    <row r="45" spans="1:18" ht="15">
      <c r="A45" s="180" t="s">
        <v>33</v>
      </c>
      <c r="B45" s="180"/>
      <c r="C45" s="180"/>
      <c r="D45" s="180"/>
      <c r="E45" s="180"/>
      <c r="F45" s="180"/>
      <c r="G45" s="180"/>
      <c r="H45" s="180"/>
      <c r="I45" s="180"/>
      <c r="J45" s="180" t="s">
        <v>33</v>
      </c>
      <c r="K45" s="180"/>
      <c r="L45" s="180"/>
      <c r="M45" s="180"/>
      <c r="N45" s="180"/>
      <c r="O45" s="180"/>
      <c r="P45" s="180"/>
      <c r="Q45" s="180"/>
      <c r="R45" s="180"/>
    </row>
    <row r="46" spans="2:18" ht="16.5" thickBot="1">
      <c r="B46" s="100" t="s">
        <v>23</v>
      </c>
      <c r="C46" s="104"/>
      <c r="D46" s="104"/>
      <c r="E46" s="104"/>
      <c r="F46" s="104"/>
      <c r="G46" s="104"/>
      <c r="H46" s="104"/>
      <c r="I46" s="104"/>
      <c r="K46" s="100" t="s">
        <v>30</v>
      </c>
      <c r="L46" s="104"/>
      <c r="M46" s="104"/>
      <c r="N46" s="104"/>
      <c r="O46" s="104"/>
      <c r="P46" s="104"/>
      <c r="Q46" s="104"/>
      <c r="R46" s="104"/>
    </row>
    <row r="47" spans="1:18" ht="12.75">
      <c r="A47" s="168" t="s">
        <v>32</v>
      </c>
      <c r="B47" s="165" t="s">
        <v>4</v>
      </c>
      <c r="C47" s="130" t="s">
        <v>5</v>
      </c>
      <c r="D47" s="130" t="s">
        <v>6</v>
      </c>
      <c r="E47" s="130" t="s">
        <v>15</v>
      </c>
      <c r="F47" s="132" t="s">
        <v>16</v>
      </c>
      <c r="G47" s="133" t="s">
        <v>18</v>
      </c>
      <c r="H47" s="135" t="s">
        <v>19</v>
      </c>
      <c r="I47" s="137" t="s">
        <v>17</v>
      </c>
      <c r="J47" s="168" t="s">
        <v>32</v>
      </c>
      <c r="K47" s="165" t="s">
        <v>4</v>
      </c>
      <c r="L47" s="130" t="s">
        <v>5</v>
      </c>
      <c r="M47" s="130" t="s">
        <v>6</v>
      </c>
      <c r="N47" s="130" t="s">
        <v>15</v>
      </c>
      <c r="O47" s="132" t="s">
        <v>16</v>
      </c>
      <c r="P47" s="133" t="s">
        <v>18</v>
      </c>
      <c r="Q47" s="135" t="s">
        <v>19</v>
      </c>
      <c r="R47" s="137" t="s">
        <v>17</v>
      </c>
    </row>
    <row r="48" spans="1:18" ht="13.5" thickBot="1">
      <c r="A48" s="169"/>
      <c r="B48" s="174" t="s">
        <v>4</v>
      </c>
      <c r="C48" s="131" t="s">
        <v>5</v>
      </c>
      <c r="D48" s="131" t="s">
        <v>6</v>
      </c>
      <c r="E48" s="131" t="s">
        <v>15</v>
      </c>
      <c r="F48" s="131" t="s">
        <v>16</v>
      </c>
      <c r="G48" s="134"/>
      <c r="H48" s="136"/>
      <c r="I48" s="138" t="s">
        <v>17</v>
      </c>
      <c r="J48" s="169"/>
      <c r="K48" s="174" t="s">
        <v>4</v>
      </c>
      <c r="L48" s="131" t="s">
        <v>5</v>
      </c>
      <c r="M48" s="131" t="s">
        <v>6</v>
      </c>
      <c r="N48" s="131" t="s">
        <v>15</v>
      </c>
      <c r="O48" s="131" t="s">
        <v>16</v>
      </c>
      <c r="P48" s="134"/>
      <c r="Q48" s="136"/>
      <c r="R48" s="138" t="s">
        <v>17</v>
      </c>
    </row>
    <row r="49" spans="1:18" ht="12.75">
      <c r="A49" s="175">
        <v>1</v>
      </c>
      <c r="B49" s="161"/>
      <c r="C49" s="143" t="e">
        <f>VLOOKUP(B49,'пр.взв.'!B7:E38,2,FALSE)</f>
        <v>#N/A</v>
      </c>
      <c r="D49" s="145" t="e">
        <f>VLOOKUP(B49,'пр.взв.'!B7:F61,3,FALSE)</f>
        <v>#N/A</v>
      </c>
      <c r="E49" s="145" t="e">
        <f>VLOOKUP(B49,'пр.взв.'!B7:G61,4,FALSE)</f>
        <v>#N/A</v>
      </c>
      <c r="F49" s="147"/>
      <c r="G49" s="148"/>
      <c r="H49" s="149"/>
      <c r="I49" s="151"/>
      <c r="J49" s="175">
        <v>2</v>
      </c>
      <c r="K49" s="161"/>
      <c r="L49" s="143" t="e">
        <f>VLOOKUP(K49,'пр.взв.'!B7:E38,2,FALSE)</f>
        <v>#N/A</v>
      </c>
      <c r="M49" s="145" t="e">
        <f>VLOOKUP(K49,'пр.взв.'!B7:F69,3,FALSE)</f>
        <v>#N/A</v>
      </c>
      <c r="N49" s="156" t="e">
        <f>VLOOKUP(K49,'пр.взв.'!B7:G81,4,FALSE)</f>
        <v>#N/A</v>
      </c>
      <c r="O49" s="147"/>
      <c r="P49" s="148"/>
      <c r="Q49" s="149"/>
      <c r="R49" s="151"/>
    </row>
    <row r="50" spans="1:18" ht="12.75">
      <c r="A50" s="176"/>
      <c r="B50" s="162"/>
      <c r="C50" s="144"/>
      <c r="D50" s="146"/>
      <c r="E50" s="146"/>
      <c r="F50" s="146"/>
      <c r="G50" s="146"/>
      <c r="H50" s="150"/>
      <c r="I50" s="124"/>
      <c r="J50" s="176"/>
      <c r="K50" s="162"/>
      <c r="L50" s="144"/>
      <c r="M50" s="146"/>
      <c r="N50" s="146"/>
      <c r="O50" s="146"/>
      <c r="P50" s="146"/>
      <c r="Q50" s="150"/>
      <c r="R50" s="124"/>
    </row>
    <row r="51" spans="1:18" ht="12.75">
      <c r="A51" s="176"/>
      <c r="B51" s="163"/>
      <c r="C51" s="120" t="e">
        <f>VLOOKUP(B51,'пр.взв.'!B7:E38,2,FALSE)</f>
        <v>#N/A</v>
      </c>
      <c r="D51" s="122" t="e">
        <f>VLOOKUP(B51,'пр.взв.'!B7:F69,3,FALSE)</f>
        <v>#N/A</v>
      </c>
      <c r="E51" s="122" t="e">
        <f>VLOOKUP(B51,'пр.взв.'!B7:G69,4,FALSE)</f>
        <v>#N/A</v>
      </c>
      <c r="F51" s="119"/>
      <c r="G51" s="119"/>
      <c r="H51" s="153"/>
      <c r="I51" s="153"/>
      <c r="J51" s="176"/>
      <c r="K51" s="163"/>
      <c r="L51" s="120" t="e">
        <f>VLOOKUP(K51,'пр.взв.'!B7:E38,2,FALSE)</f>
        <v>#N/A</v>
      </c>
      <c r="M51" s="122" t="e">
        <f>VLOOKUP(K51,'пр.взв.'!B7:F69,3,FALSE)</f>
        <v>#N/A</v>
      </c>
      <c r="N51" s="122" t="e">
        <f>VLOOKUP(K51,'пр.взв.'!B7:G83,4,FALSE)</f>
        <v>#N/A</v>
      </c>
      <c r="O51" s="119"/>
      <c r="P51" s="119"/>
      <c r="Q51" s="153"/>
      <c r="R51" s="153"/>
    </row>
    <row r="52" spans="1:18" ht="12.75">
      <c r="A52" s="178"/>
      <c r="B52" s="167"/>
      <c r="C52" s="144"/>
      <c r="D52" s="146"/>
      <c r="E52" s="146"/>
      <c r="F52" s="147"/>
      <c r="G52" s="147"/>
      <c r="H52" s="151"/>
      <c r="I52" s="151"/>
      <c r="J52" s="178"/>
      <c r="K52" s="167"/>
      <c r="L52" s="144"/>
      <c r="M52" s="146"/>
      <c r="N52" s="146"/>
      <c r="O52" s="147"/>
      <c r="P52" s="147"/>
      <c r="Q52" s="151"/>
      <c r="R52" s="151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8" sqref="A1:K2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2" t="s">
        <v>27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24.75" customHeight="1">
      <c r="A2" s="202" t="str">
        <f>HYPERLINK('[1]реквизиты'!$A$2)</f>
        <v>The World SAMBO Championship 2010 /F/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27.75" customHeight="1">
      <c r="A3" s="204" t="str">
        <f>'пр.взв.'!A4</f>
        <v>Weight category 48  кg.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27.75" customHeight="1" hidden="1" thickBot="1">
      <c r="A4" s="206" t="s">
        <v>45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26.25" hidden="1" thickBot="1">
      <c r="A5" s="79" t="s">
        <v>13</v>
      </c>
      <c r="B5" s="80" t="s">
        <v>4</v>
      </c>
      <c r="C5" s="81" t="s">
        <v>14</v>
      </c>
      <c r="D5" s="80" t="s">
        <v>5</v>
      </c>
      <c r="E5" s="82" t="s">
        <v>6</v>
      </c>
      <c r="F5" s="76" t="s">
        <v>15</v>
      </c>
      <c r="G5" s="83" t="s">
        <v>46</v>
      </c>
      <c r="H5" s="83" t="s">
        <v>18</v>
      </c>
      <c r="I5" s="83" t="s">
        <v>19</v>
      </c>
      <c r="J5" s="81" t="s">
        <v>47</v>
      </c>
      <c r="K5" s="83" t="s">
        <v>20</v>
      </c>
    </row>
    <row r="6" spans="1:11" ht="19.5" customHeight="1" hidden="1">
      <c r="A6" s="195">
        <v>1</v>
      </c>
      <c r="B6" s="183" t="str">
        <f>'пр.хода'!$C$42</f>
        <v>7</v>
      </c>
      <c r="C6" s="198" t="s">
        <v>21</v>
      </c>
      <c r="D6" s="187" t="e">
        <f>VLOOKUP(B6,'пр.взв.'!B7:E38,2,FALSE)</f>
        <v>#N/A</v>
      </c>
      <c r="E6" s="189" t="e">
        <f>VLOOKUP(B6,'пр.взв.'!B7:E38,3,FALSE)</f>
        <v>#N/A</v>
      </c>
      <c r="F6" s="168" t="e">
        <f>VLOOKUP(B6,'пр.взв.'!B7:E38,4,FALSE)</f>
        <v>#N/A</v>
      </c>
      <c r="G6" s="193"/>
      <c r="H6" s="181"/>
      <c r="I6" s="193"/>
      <c r="J6" s="181"/>
      <c r="K6" s="84" t="s">
        <v>22</v>
      </c>
    </row>
    <row r="7" spans="1:11" ht="19.5" customHeight="1" hidden="1" thickBot="1">
      <c r="A7" s="196"/>
      <c r="B7" s="184"/>
      <c r="C7" s="199"/>
      <c r="D7" s="188"/>
      <c r="E7" s="190"/>
      <c r="F7" s="169"/>
      <c r="G7" s="192"/>
      <c r="H7" s="182"/>
      <c r="I7" s="192"/>
      <c r="J7" s="182"/>
      <c r="K7" s="85" t="s">
        <v>23</v>
      </c>
    </row>
    <row r="8" spans="1:11" ht="19.5" customHeight="1" hidden="1">
      <c r="A8" s="196"/>
      <c r="B8" s="183" t="str">
        <f>'пр.хода'!$C$46</f>
        <v>9</v>
      </c>
      <c r="C8" s="185" t="s">
        <v>24</v>
      </c>
      <c r="D8" s="200" t="e">
        <f>VLOOKUP(B8,'пр.взв.'!B7:E38,2,FALSE)</f>
        <v>#N/A</v>
      </c>
      <c r="E8" s="189" t="e">
        <f>VLOOKUP(B8,'пр.взв.'!B7:E38,3,FALSE)</f>
        <v>#N/A</v>
      </c>
      <c r="F8" s="189" t="e">
        <f>VLOOKUP(B8,'пр.взв.'!B7:F38,4,FALSE)</f>
        <v>#N/A</v>
      </c>
      <c r="G8" s="191"/>
      <c r="H8" s="181"/>
      <c r="I8" s="193"/>
      <c r="J8" s="181"/>
      <c r="K8" s="85" t="s">
        <v>25</v>
      </c>
    </row>
    <row r="9" spans="1:11" ht="19.5" customHeight="1" hidden="1" thickBot="1">
      <c r="A9" s="197"/>
      <c r="B9" s="184"/>
      <c r="C9" s="186"/>
      <c r="D9" s="201"/>
      <c r="E9" s="190"/>
      <c r="F9" s="190"/>
      <c r="G9" s="192"/>
      <c r="H9" s="182"/>
      <c r="I9" s="192"/>
      <c r="J9" s="182"/>
      <c r="K9" s="86"/>
    </row>
    <row r="10" spans="1:11" ht="13.5" hidden="1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hidden="1" thickBot="1">
      <c r="A11" s="90" t="s">
        <v>13</v>
      </c>
      <c r="B11" s="80" t="s">
        <v>4</v>
      </c>
      <c r="C11" s="81" t="s">
        <v>14</v>
      </c>
      <c r="D11" s="80" t="s">
        <v>5</v>
      </c>
      <c r="E11" s="82" t="s">
        <v>6</v>
      </c>
      <c r="F11" s="76" t="s">
        <v>15</v>
      </c>
      <c r="G11" s="83" t="s">
        <v>46</v>
      </c>
      <c r="H11" s="83" t="s">
        <v>18</v>
      </c>
      <c r="I11" s="83" t="s">
        <v>19</v>
      </c>
      <c r="J11" s="81" t="s">
        <v>47</v>
      </c>
      <c r="K11" s="83" t="s">
        <v>20</v>
      </c>
    </row>
    <row r="12" spans="1:11" ht="19.5" customHeight="1" hidden="1">
      <c r="A12" s="195">
        <v>2</v>
      </c>
      <c r="B12" s="183" t="str">
        <f>'пр.хода'!$C$51</f>
        <v>6</v>
      </c>
      <c r="C12" s="198" t="s">
        <v>21</v>
      </c>
      <c r="D12" s="187" t="e">
        <f>VLOOKUP(B12,'пр.взв.'!B13:E44,2,FALSE)</f>
        <v>#N/A</v>
      </c>
      <c r="E12" s="189" t="e">
        <f>VLOOKUP(B12,'пр.взв.'!B13:E44,3,FALSE)</f>
        <v>#N/A</v>
      </c>
      <c r="F12" s="168" t="e">
        <f>VLOOKUP(B12,'пр.взв.'!B13:E44,4,FALSE)</f>
        <v>#N/A</v>
      </c>
      <c r="G12" s="193"/>
      <c r="H12" s="181"/>
      <c r="I12" s="193"/>
      <c r="J12" s="181"/>
      <c r="K12" s="84" t="s">
        <v>22</v>
      </c>
    </row>
    <row r="13" spans="1:11" ht="19.5" customHeight="1" hidden="1" thickBot="1">
      <c r="A13" s="196"/>
      <c r="B13" s="184"/>
      <c r="C13" s="199"/>
      <c r="D13" s="188"/>
      <c r="E13" s="190"/>
      <c r="F13" s="169"/>
      <c r="G13" s="192"/>
      <c r="H13" s="182"/>
      <c r="I13" s="192"/>
      <c r="J13" s="182"/>
      <c r="K13" s="85" t="s">
        <v>23</v>
      </c>
    </row>
    <row r="14" spans="1:11" ht="19.5" customHeight="1" hidden="1">
      <c r="A14" s="196"/>
      <c r="B14" s="183" t="str">
        <f>'пр.хода'!$C$55</f>
        <v>8</v>
      </c>
      <c r="C14" s="185" t="s">
        <v>24</v>
      </c>
      <c r="D14" s="200" t="e">
        <f>VLOOKUP(B14,'пр.взв.'!B13:E44,2,FALSE)</f>
        <v>#N/A</v>
      </c>
      <c r="E14" s="189" t="e">
        <f>VLOOKUP(B14,'пр.взв.'!B13:E44,3,FALSE)</f>
        <v>#N/A</v>
      </c>
      <c r="F14" s="189" t="e">
        <f>VLOOKUP(B14,'пр.взв.'!B13:F44,4,FALSE)</f>
        <v>#N/A</v>
      </c>
      <c r="G14" s="191"/>
      <c r="H14" s="181"/>
      <c r="I14" s="193"/>
      <c r="J14" s="181"/>
      <c r="K14" s="85" t="s">
        <v>25</v>
      </c>
    </row>
    <row r="15" spans="1:11" ht="19.5" customHeight="1" hidden="1" thickBot="1">
      <c r="A15" s="197"/>
      <c r="B15" s="184"/>
      <c r="C15" s="186"/>
      <c r="D15" s="201"/>
      <c r="E15" s="190"/>
      <c r="F15" s="190"/>
      <c r="G15" s="192"/>
      <c r="H15" s="182"/>
      <c r="I15" s="192"/>
      <c r="J15" s="182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194" t="s">
        <v>26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</row>
    <row r="18" spans="1:11" ht="26.25" thickBot="1">
      <c r="A18" s="90" t="s">
        <v>13</v>
      </c>
      <c r="B18" s="80" t="s">
        <v>4</v>
      </c>
      <c r="C18" s="81" t="s">
        <v>14</v>
      </c>
      <c r="D18" s="80" t="s">
        <v>5</v>
      </c>
      <c r="E18" s="82" t="s">
        <v>6</v>
      </c>
      <c r="F18" s="76" t="s">
        <v>15</v>
      </c>
      <c r="G18" s="83" t="s">
        <v>46</v>
      </c>
      <c r="H18" s="83" t="s">
        <v>18</v>
      </c>
      <c r="I18" s="83" t="s">
        <v>19</v>
      </c>
      <c r="J18" s="81" t="s">
        <v>47</v>
      </c>
      <c r="K18" s="83" t="s">
        <v>20</v>
      </c>
    </row>
    <row r="19" spans="1:11" ht="19.5" customHeight="1">
      <c r="A19" s="195"/>
      <c r="B19" s="183">
        <f>'пр.хода'!$I$12</f>
        <v>3</v>
      </c>
      <c r="C19" s="198" t="s">
        <v>21</v>
      </c>
      <c r="D19" s="187" t="str">
        <f>VLOOKUP(B19,'пр.взв.'!B7:E28,2,FALSE)</f>
        <v>MUNKHBAT Urantsetseg</v>
      </c>
      <c r="E19" s="189" t="str">
        <f>VLOOKUP(B19,'пр.взв.'!B7:E38,3,FALSE)</f>
        <v>1990</v>
      </c>
      <c r="F19" s="168" t="str">
        <f>VLOOKUP(B19,'пр.взв.'!B7:E38,4,FALSE)</f>
        <v>MNG</v>
      </c>
      <c r="G19" s="193"/>
      <c r="H19" s="181"/>
      <c r="I19" s="193"/>
      <c r="J19" s="181"/>
      <c r="K19" s="84" t="s">
        <v>22</v>
      </c>
    </row>
    <row r="20" spans="1:11" ht="19.5" customHeight="1" thickBot="1">
      <c r="A20" s="196"/>
      <c r="B20" s="184"/>
      <c r="C20" s="199"/>
      <c r="D20" s="188"/>
      <c r="E20" s="190"/>
      <c r="F20" s="169"/>
      <c r="G20" s="192"/>
      <c r="H20" s="182"/>
      <c r="I20" s="192"/>
      <c r="J20" s="182"/>
      <c r="K20" s="85" t="s">
        <v>23</v>
      </c>
    </row>
    <row r="21" spans="1:11" ht="19.5" customHeight="1">
      <c r="A21" s="196"/>
      <c r="B21" s="183">
        <f>'пр.хода'!$I$30</f>
        <v>10</v>
      </c>
      <c r="C21" s="185" t="s">
        <v>24</v>
      </c>
      <c r="D21" s="187" t="str">
        <f>VLOOKUP(B21,'пр.взв.'!B7:E38,2,FALSE)</f>
        <v>MOSKVINA-STIEHL Tatyana</v>
      </c>
      <c r="E21" s="168" t="str">
        <f>VLOOKUP(B21,'пр.взв.'!B7:E38,3,FALSE)</f>
        <v>1973</v>
      </c>
      <c r="F21" s="189" t="str">
        <f>VLOOKUP(B21,'пр.взв.'!B7:E38,4,FALSE)</f>
        <v>BLR</v>
      </c>
      <c r="G21" s="191"/>
      <c r="H21" s="181"/>
      <c r="I21" s="193"/>
      <c r="J21" s="181"/>
      <c r="K21" s="85" t="s">
        <v>25</v>
      </c>
    </row>
    <row r="22" spans="1:11" ht="19.5" customHeight="1" thickBot="1">
      <c r="A22" s="197"/>
      <c r="B22" s="184"/>
      <c r="C22" s="186"/>
      <c r="D22" s="188"/>
      <c r="E22" s="169"/>
      <c r="F22" s="190"/>
      <c r="G22" s="192"/>
      <c r="H22" s="182"/>
      <c r="I22" s="192"/>
      <c r="J22" s="182"/>
      <c r="K22" s="86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E. Rashi</v>
      </c>
      <c r="G24" s="50" t="str">
        <f>HYPERLINK('[1]реквизиты'!$G$12)</f>
        <v>/GEO/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R. Zakirov</v>
      </c>
      <c r="G26" s="54" t="str">
        <f>HYPERLINK('[1]реквизиты'!$G$14)</f>
        <v>/RUS/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7">
      <selection activeCell="B27" sqref="B27:B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22" t="s">
        <v>12</v>
      </c>
      <c r="B1" s="222"/>
      <c r="C1" s="222"/>
      <c r="D1" s="222"/>
      <c r="E1" s="222"/>
      <c r="F1" s="222"/>
    </row>
    <row r="2" spans="1:6" ht="35.25" customHeight="1">
      <c r="A2" s="221" t="str">
        <f>HYPERLINK('[1]реквизиты'!$A$2)</f>
        <v>The World SAMBO Championship 2010 /F/</v>
      </c>
      <c r="B2" s="221"/>
      <c r="C2" s="221"/>
      <c r="D2" s="221"/>
      <c r="E2" s="221"/>
      <c r="F2" s="221"/>
    </row>
    <row r="3" spans="1:6" ht="23.25" customHeight="1">
      <c r="A3" s="223" t="str">
        <f>HYPERLINK('[1]реквизиты'!$A$3)</f>
        <v>November 04 - 08, 2010       Tashkent /Uzbekistan/</v>
      </c>
      <c r="B3" s="223"/>
      <c r="C3" s="223"/>
      <c r="D3" s="223"/>
      <c r="E3" s="223"/>
      <c r="F3" s="223"/>
    </row>
    <row r="4" spans="1:6" ht="27.75" customHeight="1" thickBot="1">
      <c r="A4" s="220" t="s">
        <v>87</v>
      </c>
      <c r="B4" s="220"/>
      <c r="C4" s="220"/>
      <c r="D4" s="220"/>
      <c r="E4" s="220"/>
      <c r="F4" s="220"/>
    </row>
    <row r="5" spans="1:6" ht="12.75" customHeight="1">
      <c r="A5" s="213" t="s">
        <v>11</v>
      </c>
      <c r="B5" s="217" t="s">
        <v>4</v>
      </c>
      <c r="C5" s="213" t="s">
        <v>5</v>
      </c>
      <c r="D5" s="213" t="s">
        <v>38</v>
      </c>
      <c r="E5" s="213" t="s">
        <v>7</v>
      </c>
      <c r="F5" s="213" t="s">
        <v>8</v>
      </c>
    </row>
    <row r="6" spans="1:6" ht="12.75" customHeight="1" thickBot="1">
      <c r="A6" s="214" t="s">
        <v>11</v>
      </c>
      <c r="B6" s="218"/>
      <c r="C6" s="214" t="s">
        <v>5</v>
      </c>
      <c r="D6" s="214" t="s">
        <v>6</v>
      </c>
      <c r="E6" s="214" t="s">
        <v>7</v>
      </c>
      <c r="F6" s="214" t="s">
        <v>8</v>
      </c>
    </row>
    <row r="7" spans="1:6" ht="12.75" customHeight="1">
      <c r="A7" s="215" t="s">
        <v>63</v>
      </c>
      <c r="B7" s="216">
        <v>1</v>
      </c>
      <c r="C7" s="210" t="s">
        <v>64</v>
      </c>
      <c r="D7" s="211" t="s">
        <v>65</v>
      </c>
      <c r="E7" s="208" t="s">
        <v>66</v>
      </c>
      <c r="F7" s="150"/>
    </row>
    <row r="8" spans="1:6" ht="12.75" customHeight="1">
      <c r="A8" s="209"/>
      <c r="B8" s="207"/>
      <c r="C8" s="210"/>
      <c r="D8" s="211"/>
      <c r="E8" s="208"/>
      <c r="F8" s="150"/>
    </row>
    <row r="9" spans="1:6" ht="12.75" customHeight="1">
      <c r="A9" s="209" t="s">
        <v>75</v>
      </c>
      <c r="B9" s="207">
        <v>2</v>
      </c>
      <c r="C9" s="210" t="s">
        <v>76</v>
      </c>
      <c r="D9" s="211" t="s">
        <v>77</v>
      </c>
      <c r="E9" s="208" t="s">
        <v>78</v>
      </c>
      <c r="F9" s="150"/>
    </row>
    <row r="10" spans="1:6" ht="12.75" customHeight="1">
      <c r="A10" s="209"/>
      <c r="B10" s="207"/>
      <c r="C10" s="210"/>
      <c r="D10" s="211"/>
      <c r="E10" s="208"/>
      <c r="F10" s="150"/>
    </row>
    <row r="11" spans="1:6" ht="15" customHeight="1">
      <c r="A11" s="209" t="s">
        <v>71</v>
      </c>
      <c r="B11" s="207">
        <v>3</v>
      </c>
      <c r="C11" s="210" t="s">
        <v>72</v>
      </c>
      <c r="D11" s="211" t="s">
        <v>73</v>
      </c>
      <c r="E11" s="208" t="s">
        <v>74</v>
      </c>
      <c r="F11" s="150"/>
    </row>
    <row r="12" spans="1:6" ht="12.75" customHeight="1">
      <c r="A12" s="209"/>
      <c r="B12" s="207"/>
      <c r="C12" s="210"/>
      <c r="D12" s="211"/>
      <c r="E12" s="208"/>
      <c r="F12" s="150"/>
    </row>
    <row r="13" spans="1:6" ht="15" customHeight="1">
      <c r="A13" s="209" t="s">
        <v>56</v>
      </c>
      <c r="B13" s="207">
        <v>4</v>
      </c>
      <c r="C13" s="210" t="s">
        <v>57</v>
      </c>
      <c r="D13" s="211" t="s">
        <v>54</v>
      </c>
      <c r="E13" s="208" t="s">
        <v>58</v>
      </c>
      <c r="F13" s="150"/>
    </row>
    <row r="14" spans="1:6" ht="15" customHeight="1">
      <c r="A14" s="209"/>
      <c r="B14" s="207"/>
      <c r="C14" s="210"/>
      <c r="D14" s="211"/>
      <c r="E14" s="208"/>
      <c r="F14" s="150"/>
    </row>
    <row r="15" spans="1:6" ht="15.75" customHeight="1">
      <c r="A15" s="209" t="s">
        <v>79</v>
      </c>
      <c r="B15" s="207">
        <v>5</v>
      </c>
      <c r="C15" s="219" t="s">
        <v>80</v>
      </c>
      <c r="D15" s="150" t="s">
        <v>81</v>
      </c>
      <c r="E15" s="208" t="s">
        <v>82</v>
      </c>
      <c r="F15" s="150"/>
    </row>
    <row r="16" spans="1:6" ht="12.75" customHeight="1">
      <c r="A16" s="209"/>
      <c r="B16" s="207"/>
      <c r="C16" s="219"/>
      <c r="D16" s="150"/>
      <c r="E16" s="208"/>
      <c r="F16" s="150"/>
    </row>
    <row r="17" spans="1:6" ht="15" customHeight="1">
      <c r="A17" s="209" t="s">
        <v>59</v>
      </c>
      <c r="B17" s="207">
        <v>6</v>
      </c>
      <c r="C17" s="210" t="s">
        <v>60</v>
      </c>
      <c r="D17" s="211" t="s">
        <v>61</v>
      </c>
      <c r="E17" s="208" t="s">
        <v>62</v>
      </c>
      <c r="F17" s="150"/>
    </row>
    <row r="18" spans="1:6" ht="12.75" customHeight="1">
      <c r="A18" s="209"/>
      <c r="B18" s="207"/>
      <c r="C18" s="210"/>
      <c r="D18" s="211"/>
      <c r="E18" s="208"/>
      <c r="F18" s="150"/>
    </row>
    <row r="19" spans="1:6" ht="15" customHeight="1">
      <c r="A19" s="209" t="s">
        <v>83</v>
      </c>
      <c r="B19" s="207">
        <v>7</v>
      </c>
      <c r="C19" s="219" t="s">
        <v>84</v>
      </c>
      <c r="D19" s="150" t="s">
        <v>85</v>
      </c>
      <c r="E19" s="208" t="s">
        <v>86</v>
      </c>
      <c r="F19" s="150"/>
    </row>
    <row r="20" spans="1:6" ht="12.75" customHeight="1">
      <c r="A20" s="209"/>
      <c r="B20" s="207"/>
      <c r="C20" s="219"/>
      <c r="D20" s="150"/>
      <c r="E20" s="208"/>
      <c r="F20" s="150"/>
    </row>
    <row r="21" spans="1:6" ht="15" customHeight="1">
      <c r="A21" s="209" t="s">
        <v>52</v>
      </c>
      <c r="B21" s="207">
        <v>8</v>
      </c>
      <c r="C21" s="210" t="s">
        <v>53</v>
      </c>
      <c r="D21" s="211" t="s">
        <v>54</v>
      </c>
      <c r="E21" s="208" t="s">
        <v>55</v>
      </c>
      <c r="F21" s="150"/>
    </row>
    <row r="22" spans="1:6" ht="12.75" customHeight="1">
      <c r="A22" s="209"/>
      <c r="B22" s="207"/>
      <c r="C22" s="210"/>
      <c r="D22" s="211"/>
      <c r="E22" s="208"/>
      <c r="F22" s="150"/>
    </row>
    <row r="23" spans="1:6" ht="15" customHeight="1">
      <c r="A23" s="209" t="s">
        <v>67</v>
      </c>
      <c r="B23" s="207">
        <v>9</v>
      </c>
      <c r="C23" s="210" t="s">
        <v>68</v>
      </c>
      <c r="D23" s="211" t="s">
        <v>69</v>
      </c>
      <c r="E23" s="208" t="s">
        <v>70</v>
      </c>
      <c r="F23" s="150"/>
    </row>
    <row r="24" spans="1:6" ht="12.75" customHeight="1">
      <c r="A24" s="209"/>
      <c r="B24" s="207"/>
      <c r="C24" s="210"/>
      <c r="D24" s="211"/>
      <c r="E24" s="208"/>
      <c r="F24" s="150"/>
    </row>
    <row r="25" spans="1:6" ht="15" customHeight="1">
      <c r="A25" s="209" t="s">
        <v>48</v>
      </c>
      <c r="B25" s="207">
        <v>10</v>
      </c>
      <c r="C25" s="210" t="s">
        <v>49</v>
      </c>
      <c r="D25" s="211" t="s">
        <v>50</v>
      </c>
      <c r="E25" s="208" t="s">
        <v>51</v>
      </c>
      <c r="F25" s="150"/>
    </row>
    <row r="26" spans="1:6" ht="12.75" customHeight="1">
      <c r="A26" s="209"/>
      <c r="B26" s="207"/>
      <c r="C26" s="210"/>
      <c r="D26" s="211"/>
      <c r="E26" s="208"/>
      <c r="F26" s="150"/>
    </row>
    <row r="27" spans="1:6" ht="15" customHeight="1">
      <c r="A27" s="124"/>
      <c r="B27" s="207">
        <v>11</v>
      </c>
      <c r="C27" s="210" t="s">
        <v>93</v>
      </c>
      <c r="D27" s="211" t="s">
        <v>91</v>
      </c>
      <c r="E27" s="208" t="s">
        <v>92</v>
      </c>
      <c r="F27" s="150"/>
    </row>
    <row r="28" spans="1:6" ht="12.75" customHeight="1">
      <c r="A28" s="124"/>
      <c r="B28" s="207"/>
      <c r="C28" s="210"/>
      <c r="D28" s="211"/>
      <c r="E28" s="208"/>
      <c r="F28" s="150"/>
    </row>
    <row r="29" spans="1:6" ht="15" customHeight="1">
      <c r="A29" s="124"/>
      <c r="B29" s="207"/>
      <c r="C29" s="219"/>
      <c r="D29" s="150"/>
      <c r="E29" s="124"/>
      <c r="F29" s="150"/>
    </row>
    <row r="30" spans="1:6" ht="12.75" customHeight="1">
      <c r="A30" s="124"/>
      <c r="B30" s="207"/>
      <c r="C30" s="219"/>
      <c r="D30" s="150"/>
      <c r="E30" s="124"/>
      <c r="F30" s="150"/>
    </row>
    <row r="31" spans="1:6" ht="15" customHeight="1">
      <c r="A31" s="124"/>
      <c r="B31" s="207"/>
      <c r="C31" s="219"/>
      <c r="D31" s="124"/>
      <c r="E31" s="124"/>
      <c r="F31" s="150"/>
    </row>
    <row r="32" spans="1:6" ht="15.75" customHeight="1">
      <c r="A32" s="124"/>
      <c r="B32" s="207"/>
      <c r="C32" s="219"/>
      <c r="D32" s="124"/>
      <c r="E32" s="124"/>
      <c r="F32" s="150"/>
    </row>
    <row r="33" spans="1:6" ht="15" customHeight="1">
      <c r="A33" s="124"/>
      <c r="B33" s="207"/>
      <c r="C33" s="212"/>
      <c r="D33" s="208"/>
      <c r="E33" s="208"/>
      <c r="F33" s="150"/>
    </row>
    <row r="34" spans="1:6" ht="12.75" customHeight="1">
      <c r="A34" s="124"/>
      <c r="B34" s="207"/>
      <c r="C34" s="212"/>
      <c r="D34" s="208"/>
      <c r="E34" s="208"/>
      <c r="F34" s="150"/>
    </row>
    <row r="35" spans="1:6" ht="15" customHeight="1">
      <c r="A35" s="124"/>
      <c r="B35" s="207"/>
      <c r="C35" s="212"/>
      <c r="D35" s="208"/>
      <c r="E35" s="208"/>
      <c r="F35" s="150"/>
    </row>
    <row r="36" spans="1:6" ht="12.75" customHeight="1">
      <c r="A36" s="124"/>
      <c r="B36" s="207"/>
      <c r="C36" s="212"/>
      <c r="D36" s="208"/>
      <c r="E36" s="208"/>
      <c r="F36" s="150"/>
    </row>
    <row r="37" spans="1:6" ht="15" customHeight="1">
      <c r="A37" s="124"/>
      <c r="B37" s="207"/>
      <c r="C37" s="212"/>
      <c r="D37" s="208"/>
      <c r="E37" s="208"/>
      <c r="F37" s="150"/>
    </row>
    <row r="38" spans="1:6" ht="12.75" customHeight="1">
      <c r="A38" s="124"/>
      <c r="B38" s="207"/>
      <c r="C38" s="212"/>
      <c r="D38" s="208"/>
      <c r="E38" s="208"/>
      <c r="F38" s="150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59" sqref="A1:K5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21" t="str">
        <f>HYPERLINK('[1]реквизиты'!$A$2)</f>
        <v>The World SAMBO Championship 2010 /F/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44"/>
      <c r="M1" s="44"/>
      <c r="N1" s="44"/>
      <c r="O1" s="44"/>
      <c r="P1" s="44"/>
    </row>
    <row r="2" spans="1:19" ht="12.75" customHeight="1">
      <c r="A2" s="225" t="str">
        <f>HYPERLINK('[1]реквизиты'!$A$3)</f>
        <v>November 04 - 08, 2010       Tashkent /Uzbekistan/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45"/>
      <c r="M2" s="45"/>
      <c r="N2" s="45"/>
      <c r="O2" s="45"/>
      <c r="P2" s="45"/>
      <c r="S2" s="8"/>
    </row>
    <row r="3" spans="1:12" ht="15.75">
      <c r="A3" s="226" t="str">
        <f>HYPERLINK('пр.взв.'!A4)</f>
        <v>Weight category 48  кg.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46"/>
    </row>
    <row r="4" spans="1:3" ht="16.5" thickBot="1">
      <c r="A4" s="224" t="s">
        <v>0</v>
      </c>
      <c r="B4" s="224"/>
      <c r="C4" s="4"/>
    </row>
    <row r="5" spans="1:13" ht="12.75" customHeight="1" thickBot="1">
      <c r="A5" s="228">
        <v>1</v>
      </c>
      <c r="B5" s="230" t="str">
        <f>VLOOKUP(A5,'пр.взв.'!B6:F37,2,FALSE)</f>
        <v>ZHANALIEVA Aizaada</v>
      </c>
      <c r="C5" s="232" t="str">
        <f>VLOOKUP(A5,'пр.взв.'!B6:F37,3,FALSE)</f>
        <v>1987</v>
      </c>
      <c r="D5" s="232" t="str">
        <f>VLOOKUP(A5,'пр.взв.'!B6:F37,4,FALSE)</f>
        <v>KGZ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9"/>
      <c r="B6" s="231"/>
      <c r="C6" s="233"/>
      <c r="D6" s="233"/>
      <c r="E6" s="238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9">
        <v>9</v>
      </c>
      <c r="B7" s="235" t="str">
        <f>VLOOKUP(A7,'пр.взв.'!B6:F37,2,FALSE)</f>
        <v>MOLCHANOVA Mariya</v>
      </c>
      <c r="C7" s="233" t="str">
        <f>VLOOKUP(A7,'пр.взв.'!B6:F37,3,FALSE)</f>
        <v>1988</v>
      </c>
      <c r="D7" s="233" t="str">
        <f>VLOOKUP(A7,'пр.взв.'!B6:F37,4,FALSE)</f>
        <v>RUS</v>
      </c>
      <c r="E7" s="239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34"/>
      <c r="B8" s="236"/>
      <c r="C8" s="237"/>
      <c r="D8" s="237"/>
      <c r="E8" s="16"/>
      <c r="F8" s="20"/>
      <c r="G8" s="238"/>
      <c r="H8" s="12"/>
      <c r="I8" s="12"/>
      <c r="J8" s="43"/>
      <c r="K8" s="43"/>
      <c r="L8" s="43"/>
      <c r="M8" s="13"/>
    </row>
    <row r="9" spans="1:13" ht="12.75" customHeight="1" thickBot="1">
      <c r="A9" s="228">
        <v>5</v>
      </c>
      <c r="B9" s="230" t="str">
        <f>VLOOKUP(A9,'пр.взв.'!B6:F37,2,FALSE)</f>
        <v>ALIMATOVA Nasiba</v>
      </c>
      <c r="C9" s="240" t="str">
        <f>VLOOKUP(A9,'пр.взв.'!B6:F37,3,FALSE)</f>
        <v>1993</v>
      </c>
      <c r="D9" s="240" t="str">
        <f>VLOOKUP(A9,'пр.взв.'!B6:F37,4,FALSE)</f>
        <v>TJK</v>
      </c>
      <c r="E9" s="11"/>
      <c r="F9" s="20"/>
      <c r="G9" s="239"/>
      <c r="H9" s="25"/>
      <c r="I9" s="12"/>
      <c r="J9" s="43"/>
      <c r="K9" s="43"/>
      <c r="L9" s="43"/>
      <c r="M9" s="13"/>
    </row>
    <row r="10" spans="1:13" ht="12.75" customHeight="1">
      <c r="A10" s="229"/>
      <c r="B10" s="231"/>
      <c r="C10" s="241"/>
      <c r="D10" s="241"/>
      <c r="E10" s="238" t="s">
        <v>63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9">
        <v>13</v>
      </c>
      <c r="B11" s="242" t="e">
        <f>VLOOKUP(A11,'пр.взв.'!B6:F37,2,FALSE)</f>
        <v>#N/A</v>
      </c>
      <c r="C11" s="244" t="e">
        <f>VLOOKUP(A11,'пр.взв.'!B6:F37,3,FALSE)</f>
        <v>#N/A</v>
      </c>
      <c r="D11" s="244" t="e">
        <f>VLOOKUP(A11,'пр.взв.'!B6:F37,4,FALSE)</f>
        <v>#N/A</v>
      </c>
      <c r="E11" s="239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34"/>
      <c r="B12" s="243"/>
      <c r="C12" s="245"/>
      <c r="D12" s="245"/>
      <c r="E12" s="16"/>
      <c r="F12" s="246"/>
      <c r="G12" s="246"/>
      <c r="H12" s="24"/>
      <c r="I12" s="238"/>
      <c r="J12" s="12"/>
      <c r="K12" s="12"/>
      <c r="L12" s="12"/>
    </row>
    <row r="13" spans="1:12" ht="12.75" customHeight="1" thickBot="1">
      <c r="A13" s="228">
        <v>3</v>
      </c>
      <c r="B13" s="230" t="str">
        <f>VLOOKUP(A13,'пр.взв.'!B6:F37,2,FALSE)</f>
        <v>MUNKHBAT Urantsetseg</v>
      </c>
      <c r="C13" s="240" t="str">
        <f>VLOOKUP(A13,'пр.взв.'!B6:F37,3,FALSE)</f>
        <v>1990</v>
      </c>
      <c r="D13" s="240" t="str">
        <f>VLOOKUP(A13,'пр.взв.'!B6:F37,4,FALSE)</f>
        <v>MNG</v>
      </c>
      <c r="E13" s="11"/>
      <c r="F13" s="14"/>
      <c r="G13" s="14"/>
      <c r="H13" s="24"/>
      <c r="I13" s="239"/>
      <c r="J13" s="42"/>
      <c r="K13" s="25"/>
      <c r="L13" s="12"/>
    </row>
    <row r="14" spans="1:13" ht="12.75" customHeight="1">
      <c r="A14" s="229"/>
      <c r="B14" s="231"/>
      <c r="C14" s="241"/>
      <c r="D14" s="241"/>
      <c r="E14" s="238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9">
        <v>11</v>
      </c>
      <c r="B15" s="235" t="str">
        <f>VLOOKUP(A15,'пр.взв.'!B6:F37,2,FALSE)</f>
        <v>GUEDEZ Sarmento</v>
      </c>
      <c r="C15" s="233" t="str">
        <f>VLOOKUP(A15,'пр.взв.'!B6:F37,3,FALSE)</f>
        <v>1989</v>
      </c>
      <c r="D15" s="233" t="str">
        <f>VLOOKUP(A15,'пр.взв.'!B6:F37,4,FALSE)</f>
        <v>VEN</v>
      </c>
      <c r="E15" s="239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34"/>
      <c r="B16" s="236"/>
      <c r="C16" s="237"/>
      <c r="D16" s="237"/>
      <c r="E16" s="16"/>
      <c r="F16" s="20"/>
      <c r="G16" s="238"/>
      <c r="H16" s="26"/>
      <c r="I16" s="12"/>
      <c r="J16" s="12"/>
      <c r="K16" s="24"/>
      <c r="L16" s="12"/>
      <c r="M16" s="13"/>
    </row>
    <row r="17" spans="1:13" ht="12.75" customHeight="1" thickBot="1">
      <c r="A17" s="228">
        <v>7</v>
      </c>
      <c r="B17" s="230" t="str">
        <f>VLOOKUP(A17,'пр.взв.'!B6:F37,2,FALSE)</f>
        <v>SARGSYAN Ruzanna</v>
      </c>
      <c r="C17" s="240" t="str">
        <f>VLOOKUP(A17,'пр.взв.'!B6:F37,3,FALSE)</f>
        <v>1984</v>
      </c>
      <c r="D17" s="240" t="str">
        <f>VLOOKUP(A17,'пр.взв.'!B6:F37,4,FALSE)</f>
        <v>ARM</v>
      </c>
      <c r="E17" s="11"/>
      <c r="F17" s="21"/>
      <c r="G17" s="239"/>
      <c r="H17" s="9"/>
      <c r="I17" s="9"/>
      <c r="J17" s="9"/>
      <c r="K17" s="41"/>
      <c r="L17" s="9"/>
      <c r="M17" s="13"/>
    </row>
    <row r="18" spans="1:13" ht="12.75" customHeight="1">
      <c r="A18" s="229"/>
      <c r="B18" s="231"/>
      <c r="C18" s="241"/>
      <c r="D18" s="241"/>
      <c r="E18" s="238" t="s">
        <v>90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9">
        <v>15</v>
      </c>
      <c r="B19" s="242" t="e">
        <f>VLOOKUP(A19,'пр.взв.'!B6:F37,2,FALSE)</f>
        <v>#N/A</v>
      </c>
      <c r="C19" s="244" t="e">
        <f>VLOOKUP(A19,'пр.взв.'!B6:F37,3,FALSE)</f>
        <v>#N/A</v>
      </c>
      <c r="D19" s="244" t="e">
        <f>VLOOKUP(A19,'пр.взв.'!B6:F37,4,FALSE)</f>
        <v>#N/A</v>
      </c>
      <c r="E19" s="239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34"/>
      <c r="B20" s="243"/>
      <c r="C20" s="245"/>
      <c r="D20" s="245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11"/>
      <c r="E21" s="3"/>
      <c r="F21" s="3"/>
      <c r="G21" s="3"/>
      <c r="J21" s="3"/>
      <c r="K21" s="238"/>
      <c r="M21" s="10"/>
    </row>
    <row r="22" spans="1:11" ht="16.5" thickBot="1">
      <c r="A22" s="228">
        <v>2</v>
      </c>
      <c r="B22" s="230" t="str">
        <f>VLOOKUP(A22,'пр.взв.'!B5:F36,2,FALSE)</f>
        <v>SULTNOVA Feruza</v>
      </c>
      <c r="C22" s="232" t="str">
        <f>VLOOKUP(A22,'пр.взв.'!B5:F36,3,FALSE)</f>
        <v>1991</v>
      </c>
      <c r="D22" s="232" t="str">
        <f>VLOOKUP(A22,'пр.взв.'!B5:F36,4,FALSE)</f>
        <v>UZB</v>
      </c>
      <c r="E22" s="11"/>
      <c r="F22" s="12"/>
      <c r="G22" s="12"/>
      <c r="H22" s="12"/>
      <c r="I22" s="12"/>
      <c r="J22" s="3"/>
      <c r="K22" s="239"/>
    </row>
    <row r="23" spans="1:11" ht="12.75">
      <c r="A23" s="229"/>
      <c r="B23" s="231"/>
      <c r="C23" s="233"/>
      <c r="D23" s="233"/>
      <c r="E23" s="238"/>
      <c r="F23" s="14"/>
      <c r="G23" s="14"/>
      <c r="H23" s="12"/>
      <c r="I23" s="12"/>
      <c r="J23" s="3"/>
      <c r="K23" s="31"/>
    </row>
    <row r="24" spans="1:11" ht="13.5" thickBot="1">
      <c r="A24" s="229">
        <v>10</v>
      </c>
      <c r="B24" s="235" t="str">
        <f>VLOOKUP(A24,'пр.взв.'!B5:F36,2,FALSE)</f>
        <v>MOSKVINA-STIEHL Tatyana</v>
      </c>
      <c r="C24" s="233" t="str">
        <f>VLOOKUP(A24,'пр.взв.'!B5:F36,3,FALSE)</f>
        <v>1973</v>
      </c>
      <c r="D24" s="233" t="str">
        <f>VLOOKUP(A24,'пр.взв.'!B5:F36,4,FALSE)</f>
        <v>BLR</v>
      </c>
      <c r="E24" s="239"/>
      <c r="F24" s="19"/>
      <c r="G24" s="14"/>
      <c r="H24" s="12"/>
      <c r="I24" s="12"/>
      <c r="J24" s="3"/>
      <c r="K24" s="31"/>
    </row>
    <row r="25" spans="1:11" ht="16.5" thickBot="1">
      <c r="A25" s="234"/>
      <c r="B25" s="236"/>
      <c r="C25" s="237"/>
      <c r="D25" s="237"/>
      <c r="E25" s="16"/>
      <c r="F25" s="20"/>
      <c r="G25" s="238"/>
      <c r="H25" s="12"/>
      <c r="I25" s="12"/>
      <c r="J25" s="3"/>
      <c r="K25" s="31"/>
    </row>
    <row r="26" spans="1:11" ht="16.5" thickBot="1">
      <c r="A26" s="228">
        <v>6</v>
      </c>
      <c r="B26" s="230" t="str">
        <f>VLOOKUP(A26,'пр.взв.'!B5:F36,2,FALSE)</f>
        <v>OKSUBAEVA Ayzhan</v>
      </c>
      <c r="C26" s="240" t="str">
        <f>VLOOKUP(A26,'пр.взв.'!B5:F36,3,FALSE)</f>
        <v>1986</v>
      </c>
      <c r="D26" s="240" t="str">
        <f>VLOOKUP(A26,'пр.взв.'!B5:F36,4,FALSE)</f>
        <v>KAZ</v>
      </c>
      <c r="E26" s="11"/>
      <c r="F26" s="20"/>
      <c r="G26" s="239"/>
      <c r="H26" s="25"/>
      <c r="I26" s="12"/>
      <c r="J26" s="3"/>
      <c r="K26" s="31"/>
    </row>
    <row r="27" spans="1:11" ht="12.75">
      <c r="A27" s="229"/>
      <c r="B27" s="231"/>
      <c r="C27" s="241"/>
      <c r="D27" s="241"/>
      <c r="E27" s="238" t="s">
        <v>75</v>
      </c>
      <c r="F27" s="23"/>
      <c r="G27" s="14"/>
      <c r="H27" s="24"/>
      <c r="I27" s="12"/>
      <c r="J27" s="3"/>
      <c r="K27" s="31"/>
    </row>
    <row r="28" spans="1:11" ht="13.5" thickBot="1">
      <c r="A28" s="229">
        <v>14</v>
      </c>
      <c r="B28" s="242" t="e">
        <f>VLOOKUP(A28,'пр.взв.'!B5:F36,2,FALSE)</f>
        <v>#N/A</v>
      </c>
      <c r="C28" s="244" t="e">
        <f>VLOOKUP(A28,'пр.взв.'!B5:F36,3,FALSE)</f>
        <v>#N/A</v>
      </c>
      <c r="D28" s="244" t="e">
        <f>VLOOKUP(A28,'пр.взв.'!B5:F36,4,FALSE)</f>
        <v>#N/A</v>
      </c>
      <c r="E28" s="239"/>
      <c r="F28" s="14"/>
      <c r="G28" s="14"/>
      <c r="H28" s="24"/>
      <c r="I28" s="27"/>
      <c r="J28" s="3"/>
      <c r="K28" s="31"/>
    </row>
    <row r="29" spans="1:11" ht="16.5" thickBot="1">
      <c r="A29" s="234"/>
      <c r="B29" s="243"/>
      <c r="C29" s="245"/>
      <c r="D29" s="245"/>
      <c r="E29" s="16"/>
      <c r="F29" s="246"/>
      <c r="G29" s="246"/>
      <c r="H29" s="24"/>
      <c r="I29" s="238"/>
      <c r="J29" s="2"/>
      <c r="K29" s="30"/>
    </row>
    <row r="30" spans="1:9" ht="16.5" thickBot="1">
      <c r="A30" s="228">
        <v>4</v>
      </c>
      <c r="B30" s="230" t="str">
        <f>VLOOKUP(A30,'пр.взв.'!B5:F36,2,FALSE)</f>
        <v>YAGINUMA Shiho</v>
      </c>
      <c r="C30" s="240" t="str">
        <f>VLOOKUP(A30,'пр.взв.'!B5:F36,3,FALSE)</f>
        <v>1974</v>
      </c>
      <c r="D30" s="240" t="str">
        <f>VLOOKUP(A30,'пр.взв.'!B5:F36,4,FALSE)</f>
        <v>JPN</v>
      </c>
      <c r="E30" s="11"/>
      <c r="F30" s="14"/>
      <c r="G30" s="14"/>
      <c r="H30" s="24"/>
      <c r="I30" s="239"/>
    </row>
    <row r="31" spans="1:9" ht="12.75">
      <c r="A31" s="229"/>
      <c r="B31" s="231"/>
      <c r="C31" s="241"/>
      <c r="D31" s="241"/>
      <c r="E31" s="238" t="s">
        <v>88</v>
      </c>
      <c r="F31" s="14"/>
      <c r="G31" s="14"/>
      <c r="H31" s="24"/>
      <c r="I31" s="12"/>
    </row>
    <row r="32" spans="1:9" ht="13.5" thickBot="1">
      <c r="A32" s="229">
        <v>12</v>
      </c>
      <c r="B32" s="242" t="e">
        <f>VLOOKUP(A32,'пр.взв.'!B5:F36,2,FALSE)</f>
        <v>#N/A</v>
      </c>
      <c r="C32" s="244" t="e">
        <f>VLOOKUP(A32,'пр.взв.'!B5:F36,3,FALSE)</f>
        <v>#N/A</v>
      </c>
      <c r="D32" s="244" t="e">
        <f>VLOOKUP(A32,'пр.взв.'!B5:F36,4,FALSE)</f>
        <v>#N/A</v>
      </c>
      <c r="E32" s="239"/>
      <c r="F32" s="19"/>
      <c r="G32" s="14"/>
      <c r="H32" s="24"/>
      <c r="I32" s="12"/>
    </row>
    <row r="33" spans="1:9" ht="16.5" thickBot="1">
      <c r="A33" s="234"/>
      <c r="B33" s="243"/>
      <c r="C33" s="245"/>
      <c r="D33" s="245"/>
      <c r="E33" s="16"/>
      <c r="F33" s="20"/>
      <c r="G33" s="238"/>
      <c r="H33" s="26"/>
      <c r="I33" s="12"/>
    </row>
    <row r="34" spans="1:9" ht="16.5" thickBot="1">
      <c r="A34" s="228">
        <v>8</v>
      </c>
      <c r="B34" s="230" t="str">
        <f>VLOOKUP(A34,'пр.взв.'!B5:F36,2,FALSE)</f>
        <v>KIRILOVA Gabriela</v>
      </c>
      <c r="C34" s="240" t="str">
        <f>VLOOKUP(A34,'пр.взв.'!B5:F36,3,FALSE)</f>
        <v>1974</v>
      </c>
      <c r="D34" s="240" t="str">
        <f>VLOOKUP(A34,'пр.взв.'!B5:F36,4,FALSE)</f>
        <v>BUL</v>
      </c>
      <c r="E34" s="11"/>
      <c r="F34" s="21"/>
      <c r="G34" s="239"/>
      <c r="H34" s="9"/>
      <c r="I34" s="9"/>
    </row>
    <row r="35" spans="1:9" ht="15.75">
      <c r="A35" s="229"/>
      <c r="B35" s="231"/>
      <c r="C35" s="241"/>
      <c r="D35" s="241"/>
      <c r="E35" s="238" t="s">
        <v>89</v>
      </c>
      <c r="F35" s="22"/>
      <c r="G35" s="16"/>
      <c r="H35" s="17"/>
      <c r="I35" s="17"/>
    </row>
    <row r="36" spans="1:9" ht="16.5" thickBot="1">
      <c r="A36" s="229">
        <v>16</v>
      </c>
      <c r="B36" s="242" t="e">
        <f>VLOOKUP(A36,'пр.взв.'!B5:F36,2,FALSE)</f>
        <v>#N/A</v>
      </c>
      <c r="C36" s="244" t="e">
        <f>VLOOKUP(A36,'пр.взв.'!B5:F36,3,FALSE)</f>
        <v>#N/A</v>
      </c>
      <c r="D36" s="244" t="e">
        <f>VLOOKUP(A36,'пр.взв.'!B5:F36,4,FALSE)</f>
        <v>#N/A</v>
      </c>
      <c r="E36" s="239"/>
      <c r="F36" s="16"/>
      <c r="G36" s="16"/>
      <c r="H36" s="17"/>
      <c r="I36" s="17"/>
    </row>
    <row r="37" spans="1:9" ht="16.5" thickBot="1">
      <c r="A37" s="234"/>
      <c r="B37" s="243"/>
      <c r="C37" s="245"/>
      <c r="D37" s="245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47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47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10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10"/>
      <c r="C49" s="32"/>
      <c r="D49" s="248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4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7">
      <selection activeCell="A1" sqref="A1:H24"/>
    </sheetView>
  </sheetViews>
  <sheetFormatPr defaultColWidth="9.140625" defaultRowHeight="12.75"/>
  <sheetData>
    <row r="1" spans="1:8" ht="15.75" thickBot="1">
      <c r="A1" s="249" t="str">
        <f>'[1]реквизиты'!$A$2</f>
        <v>The World SAMBO Championship 2010 /F/</v>
      </c>
      <c r="B1" s="250"/>
      <c r="C1" s="250"/>
      <c r="D1" s="250"/>
      <c r="E1" s="250"/>
      <c r="F1" s="250"/>
      <c r="G1" s="250"/>
      <c r="H1" s="251"/>
    </row>
    <row r="2" spans="1:8" ht="12.75">
      <c r="A2" s="252" t="str">
        <f>'[1]реквизиты'!$A$3</f>
        <v>November 04 - 08, 2010       Tashkent /Uzbekistan/</v>
      </c>
      <c r="B2" s="252"/>
      <c r="C2" s="252"/>
      <c r="D2" s="252"/>
      <c r="E2" s="252"/>
      <c r="F2" s="252"/>
      <c r="G2" s="252"/>
      <c r="H2" s="252"/>
    </row>
    <row r="3" spans="1:8" ht="18">
      <c r="A3" s="253" t="s">
        <v>39</v>
      </c>
      <c r="B3" s="253"/>
      <c r="C3" s="253"/>
      <c r="D3" s="253"/>
      <c r="E3" s="253"/>
      <c r="F3" s="253"/>
      <c r="G3" s="253"/>
      <c r="H3" s="253"/>
    </row>
    <row r="4" spans="2:8" ht="18">
      <c r="B4" s="112"/>
      <c r="C4" s="254" t="str">
        <f>'пр.взв.'!A4</f>
        <v>Weight category 48  кg.</v>
      </c>
      <c r="D4" s="254"/>
      <c r="E4" s="254"/>
      <c r="F4" s="254"/>
      <c r="G4" s="254"/>
      <c r="H4" s="113"/>
    </row>
    <row r="5" spans="1:8" ht="18.75" thickBot="1">
      <c r="A5" s="113"/>
      <c r="B5" s="113"/>
      <c r="C5" s="113"/>
      <c r="D5" s="113"/>
      <c r="E5" s="113"/>
      <c r="F5" s="113"/>
      <c r="G5" s="113"/>
      <c r="H5" s="113"/>
    </row>
    <row r="6" spans="1:10" ht="18">
      <c r="A6" s="255" t="s">
        <v>40</v>
      </c>
      <c r="B6" s="258" t="str">
        <f>VLOOKUP(J6,'пр.взв.'!B7:F38,2,FALSE)</f>
        <v>MUNKHBAT Urantsetseg</v>
      </c>
      <c r="C6" s="258"/>
      <c r="D6" s="258"/>
      <c r="E6" s="258"/>
      <c r="F6" s="258"/>
      <c r="G6" s="258"/>
      <c r="H6" s="260" t="str">
        <f>VLOOKUP(J6,'пр.взв.'!B7:F22,3,FALSE)</f>
        <v>1990</v>
      </c>
      <c r="I6" s="113"/>
      <c r="J6" s="114">
        <f>'пр.хода'!I21</f>
        <v>3</v>
      </c>
    </row>
    <row r="7" spans="1:10" ht="18">
      <c r="A7" s="256"/>
      <c r="B7" s="259"/>
      <c r="C7" s="259"/>
      <c r="D7" s="259"/>
      <c r="E7" s="259"/>
      <c r="F7" s="259"/>
      <c r="G7" s="259"/>
      <c r="H7" s="261"/>
      <c r="I7" s="113"/>
      <c r="J7" s="114"/>
    </row>
    <row r="8" spans="1:10" ht="18">
      <c r="A8" s="256"/>
      <c r="B8" s="262" t="str">
        <f>VLOOKUP(J6,'пр.взв.'!B7:F22,4,FALSE)</f>
        <v>MNG</v>
      </c>
      <c r="C8" s="262"/>
      <c r="D8" s="262"/>
      <c r="E8" s="262"/>
      <c r="F8" s="262"/>
      <c r="G8" s="262"/>
      <c r="H8" s="261"/>
      <c r="I8" s="113"/>
      <c r="J8" s="114"/>
    </row>
    <row r="9" spans="1:10" ht="18.75" thickBot="1">
      <c r="A9" s="257"/>
      <c r="B9" s="263"/>
      <c r="C9" s="263"/>
      <c r="D9" s="263"/>
      <c r="E9" s="263"/>
      <c r="F9" s="263"/>
      <c r="G9" s="263"/>
      <c r="H9" s="264"/>
      <c r="I9" s="113"/>
      <c r="J9" s="114"/>
    </row>
    <row r="10" spans="1:10" ht="18.75" thickBot="1">
      <c r="A10" s="113"/>
      <c r="B10" s="113"/>
      <c r="C10" s="113"/>
      <c r="D10" s="113"/>
      <c r="E10" s="113"/>
      <c r="F10" s="113"/>
      <c r="G10" s="113"/>
      <c r="H10" s="113"/>
      <c r="I10" s="113"/>
      <c r="J10" s="114"/>
    </row>
    <row r="11" spans="1:10" ht="18">
      <c r="A11" s="265" t="s">
        <v>41</v>
      </c>
      <c r="B11" s="258" t="str">
        <f>VLOOKUP(J11,'пр.взв.'!B7:F38,2,FALSE)</f>
        <v>MOSKVINA-STIEHL Tatyana</v>
      </c>
      <c r="C11" s="258"/>
      <c r="D11" s="258"/>
      <c r="E11" s="258"/>
      <c r="F11" s="258"/>
      <c r="G11" s="258"/>
      <c r="H11" s="260" t="str">
        <f>VLOOKUP(J11,'пр.взв.'!B7:F38,3,FALSE)</f>
        <v>1973</v>
      </c>
      <c r="I11" s="113"/>
      <c r="J11" s="114">
        <f>'пр.хода'!L7</f>
        <v>10</v>
      </c>
    </row>
    <row r="12" spans="1:10" ht="18">
      <c r="A12" s="266"/>
      <c r="B12" s="259"/>
      <c r="C12" s="259"/>
      <c r="D12" s="259"/>
      <c r="E12" s="259"/>
      <c r="F12" s="259"/>
      <c r="G12" s="259"/>
      <c r="H12" s="261"/>
      <c r="I12" s="113"/>
      <c r="J12" s="114"/>
    </row>
    <row r="13" spans="1:10" ht="18">
      <c r="A13" s="266"/>
      <c r="B13" s="262" t="str">
        <f>VLOOKUP(J11,'пр.взв.'!B7:F38,4,FALSE)</f>
        <v>BLR</v>
      </c>
      <c r="C13" s="262"/>
      <c r="D13" s="262"/>
      <c r="E13" s="262"/>
      <c r="F13" s="262"/>
      <c r="G13" s="262"/>
      <c r="H13" s="261"/>
      <c r="I13" s="113"/>
      <c r="J13" s="114"/>
    </row>
    <row r="14" spans="1:10" ht="18.75" thickBot="1">
      <c r="A14" s="267"/>
      <c r="B14" s="263"/>
      <c r="C14" s="263"/>
      <c r="D14" s="263"/>
      <c r="E14" s="263"/>
      <c r="F14" s="263"/>
      <c r="G14" s="263"/>
      <c r="H14" s="264"/>
      <c r="I14" s="113"/>
      <c r="J14" s="114"/>
    </row>
    <row r="15" spans="1:10" ht="18.75" thickBot="1">
      <c r="A15" s="113"/>
      <c r="B15" s="113"/>
      <c r="C15" s="113"/>
      <c r="D15" s="113"/>
      <c r="E15" s="113"/>
      <c r="F15" s="113"/>
      <c r="G15" s="113"/>
      <c r="H15" s="113"/>
      <c r="I15" s="113"/>
      <c r="J15" s="114"/>
    </row>
    <row r="16" spans="1:10" ht="18" customHeight="1">
      <c r="A16" s="268" t="s">
        <v>42</v>
      </c>
      <c r="B16" s="258" t="str">
        <f>VLOOKUP(J16,'пр.взв.'!B2:F43,2,FALSE)</f>
        <v>MOLCHANOVA Mariya</v>
      </c>
      <c r="C16" s="258"/>
      <c r="D16" s="258"/>
      <c r="E16" s="258"/>
      <c r="F16" s="258"/>
      <c r="G16" s="258"/>
      <c r="H16" s="260" t="str">
        <f>VLOOKUP(J16,'пр.взв.'!B2:F43,3,FALSE)</f>
        <v>1988</v>
      </c>
      <c r="I16" s="113"/>
      <c r="J16" s="114">
        <f>'пр.хода'!E44</f>
        <v>9</v>
      </c>
    </row>
    <row r="17" spans="1:10" ht="18" customHeight="1">
      <c r="A17" s="269"/>
      <c r="B17" s="259"/>
      <c r="C17" s="259"/>
      <c r="D17" s="259"/>
      <c r="E17" s="259"/>
      <c r="F17" s="259"/>
      <c r="G17" s="259"/>
      <c r="H17" s="261"/>
      <c r="I17" s="113"/>
      <c r="J17" s="114"/>
    </row>
    <row r="18" spans="1:10" ht="18">
      <c r="A18" s="269"/>
      <c r="B18" s="262" t="str">
        <f>VLOOKUP(J16,'пр.взв.'!B2:F43,4,FALSE)</f>
        <v>RUS</v>
      </c>
      <c r="C18" s="262"/>
      <c r="D18" s="262"/>
      <c r="E18" s="262"/>
      <c r="F18" s="262"/>
      <c r="G18" s="262"/>
      <c r="H18" s="261"/>
      <c r="I18" s="113"/>
      <c r="J18" s="114"/>
    </row>
    <row r="19" spans="1:10" ht="18.75" thickBot="1">
      <c r="A19" s="270"/>
      <c r="B19" s="263"/>
      <c r="C19" s="263"/>
      <c r="D19" s="263"/>
      <c r="E19" s="263"/>
      <c r="F19" s="263"/>
      <c r="G19" s="263"/>
      <c r="H19" s="264"/>
      <c r="I19" s="113"/>
      <c r="J19" s="114"/>
    </row>
    <row r="20" spans="1:10" ht="18.75" thickBot="1">
      <c r="A20" s="113"/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8" customHeight="1">
      <c r="A21" s="268" t="s">
        <v>42</v>
      </c>
      <c r="B21" s="258" t="str">
        <f>VLOOKUP(J21,'пр.взв.'!B1:F48,2,FALSE)</f>
        <v>KIRILOVA Gabriela</v>
      </c>
      <c r="C21" s="258"/>
      <c r="D21" s="258"/>
      <c r="E21" s="258"/>
      <c r="F21" s="258"/>
      <c r="G21" s="258"/>
      <c r="H21" s="260" t="str">
        <f>VLOOKUP(J21,'пр.взв.'!B1:F48,3,FALSE)</f>
        <v>1974</v>
      </c>
      <c r="I21" s="113"/>
      <c r="J21" s="114">
        <f>'пр.хода'!E53</f>
        <v>8</v>
      </c>
    </row>
    <row r="22" spans="1:10" ht="18" customHeight="1">
      <c r="A22" s="269"/>
      <c r="B22" s="259"/>
      <c r="C22" s="259"/>
      <c r="D22" s="259"/>
      <c r="E22" s="259"/>
      <c r="F22" s="259"/>
      <c r="G22" s="259"/>
      <c r="H22" s="261"/>
      <c r="I22" s="113"/>
      <c r="J22" s="114"/>
    </row>
    <row r="23" spans="1:9" ht="18">
      <c r="A23" s="269"/>
      <c r="B23" s="262" t="str">
        <f>VLOOKUP(J21,'пр.взв.'!B1:F48,4,FALSE)</f>
        <v>BUL</v>
      </c>
      <c r="C23" s="262"/>
      <c r="D23" s="262"/>
      <c r="E23" s="262"/>
      <c r="F23" s="262"/>
      <c r="G23" s="262"/>
      <c r="H23" s="261"/>
      <c r="I23" s="113"/>
    </row>
    <row r="24" spans="1:9" ht="18.75" thickBot="1">
      <c r="A24" s="270"/>
      <c r="B24" s="263"/>
      <c r="C24" s="263"/>
      <c r="D24" s="263"/>
      <c r="E24" s="263"/>
      <c r="F24" s="263"/>
      <c r="G24" s="263"/>
      <c r="H24" s="264"/>
      <c r="I24" s="113"/>
    </row>
    <row r="25" spans="1:8" ht="18">
      <c r="A25" s="113"/>
      <c r="B25" s="113"/>
      <c r="C25" s="113"/>
      <c r="D25" s="113"/>
      <c r="E25" s="113"/>
      <c r="F25" s="113"/>
      <c r="G25" s="113"/>
      <c r="H25" s="113"/>
    </row>
    <row r="26" spans="1:8" ht="18">
      <c r="A26" s="113" t="s">
        <v>43</v>
      </c>
      <c r="B26" s="113"/>
      <c r="C26" s="113"/>
      <c r="D26" s="113"/>
      <c r="E26" s="113"/>
      <c r="F26" s="113"/>
      <c r="G26" s="113"/>
      <c r="H26" s="113"/>
    </row>
    <row r="27" ht="13.5" thickBot="1"/>
    <row r="28" spans="1:10" ht="12.75">
      <c r="A28" s="271" t="e">
        <f>VLOOKUP(J28,'пр.взв.'!B7:F38,5,FALSE)</f>
        <v>#N/A</v>
      </c>
      <c r="B28" s="272"/>
      <c r="C28" s="272"/>
      <c r="D28" s="272"/>
      <c r="E28" s="272"/>
      <c r="F28" s="272"/>
      <c r="G28" s="272"/>
      <c r="H28" s="260"/>
      <c r="J28">
        <v>0</v>
      </c>
    </row>
    <row r="29" spans="1:8" ht="13.5" thickBot="1">
      <c r="A29" s="273"/>
      <c r="B29" s="263"/>
      <c r="C29" s="263"/>
      <c r="D29" s="263"/>
      <c r="E29" s="263"/>
      <c r="F29" s="263"/>
      <c r="G29" s="263"/>
      <c r="H29" s="264"/>
    </row>
    <row r="32" spans="1:8" ht="18">
      <c r="A32" s="113" t="s">
        <v>44</v>
      </c>
      <c r="B32" s="113"/>
      <c r="C32" s="113"/>
      <c r="D32" s="113"/>
      <c r="E32" s="113"/>
      <c r="F32" s="113"/>
      <c r="G32" s="113"/>
      <c r="H32" s="113"/>
    </row>
    <row r="33" spans="1:8" ht="18">
      <c r="A33" s="113"/>
      <c r="B33" s="113"/>
      <c r="C33" s="113"/>
      <c r="D33" s="113"/>
      <c r="E33" s="113"/>
      <c r="F33" s="113"/>
      <c r="G33" s="113"/>
      <c r="H33" s="113"/>
    </row>
    <row r="34" spans="1:8" ht="18">
      <c r="A34" s="113"/>
      <c r="B34" s="113"/>
      <c r="C34" s="113"/>
      <c r="D34" s="113"/>
      <c r="E34" s="113"/>
      <c r="F34" s="113"/>
      <c r="G34" s="113"/>
      <c r="H34" s="113"/>
    </row>
    <row r="35" spans="1:8" ht="18">
      <c r="A35" s="115"/>
      <c r="B35" s="115"/>
      <c r="C35" s="115"/>
      <c r="D35" s="115"/>
      <c r="E35" s="115"/>
      <c r="F35" s="115"/>
      <c r="G35" s="115"/>
      <c r="H35" s="115"/>
    </row>
    <row r="36" spans="1:8" ht="18">
      <c r="A36" s="116"/>
      <c r="B36" s="116"/>
      <c r="C36" s="116"/>
      <c r="D36" s="116"/>
      <c r="E36" s="116"/>
      <c r="F36" s="116"/>
      <c r="G36" s="116"/>
      <c r="H36" s="116"/>
    </row>
    <row r="37" spans="1:8" ht="18">
      <c r="A37" s="115"/>
      <c r="B37" s="115"/>
      <c r="C37" s="115"/>
      <c r="D37" s="115"/>
      <c r="E37" s="115"/>
      <c r="F37" s="115"/>
      <c r="G37" s="115"/>
      <c r="H37" s="115"/>
    </row>
    <row r="38" spans="1:8" ht="18">
      <c r="A38" s="117"/>
      <c r="B38" s="117"/>
      <c r="C38" s="117"/>
      <c r="D38" s="117"/>
      <c r="E38" s="117"/>
      <c r="F38" s="117"/>
      <c r="G38" s="117"/>
      <c r="H38" s="117"/>
    </row>
    <row r="39" spans="1:8" ht="18">
      <c r="A39" s="115"/>
      <c r="B39" s="115"/>
      <c r="C39" s="115"/>
      <c r="D39" s="115"/>
      <c r="E39" s="115"/>
      <c r="F39" s="115"/>
      <c r="G39" s="115"/>
      <c r="H39" s="115"/>
    </row>
    <row r="40" spans="1:8" ht="18">
      <c r="A40" s="117"/>
      <c r="B40" s="117"/>
      <c r="C40" s="117"/>
      <c r="D40" s="117"/>
      <c r="E40" s="117"/>
      <c r="F40" s="117"/>
      <c r="G40" s="117"/>
      <c r="H40" s="117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C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N57" sqref="A1:N57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363" t="s">
        <v>10</v>
      </c>
      <c r="D1" s="364"/>
      <c r="E1" s="364"/>
      <c r="F1" s="364"/>
      <c r="G1" s="364"/>
      <c r="H1" s="365"/>
      <c r="I1" s="357" t="str">
        <f>HYPERLINK('[1]реквизиты'!$A$2)</f>
        <v>The World SAMBO Championship 2010 /F/</v>
      </c>
      <c r="J1" s="358"/>
      <c r="K1" s="358"/>
      <c r="L1" s="358"/>
      <c r="M1" s="358"/>
      <c r="N1" s="359"/>
      <c r="O1" s="45"/>
      <c r="P1" s="45"/>
      <c r="Q1" s="45"/>
      <c r="R1" s="45"/>
      <c r="S1" s="8"/>
    </row>
    <row r="2" spans="1:14" ht="31.5" customHeight="1" thickBot="1">
      <c r="A2" s="3"/>
      <c r="B2" s="65"/>
      <c r="C2" s="366" t="str">
        <f>HYPERLINK('пр.взв.'!A4)</f>
        <v>Weight category 48  кg.</v>
      </c>
      <c r="D2" s="367"/>
      <c r="E2" s="367"/>
      <c r="F2" s="367"/>
      <c r="G2" s="367"/>
      <c r="H2" s="368"/>
      <c r="I2" s="360" t="str">
        <f>HYPERLINK('[1]реквизиты'!$A$3)</f>
        <v>November 04 - 08, 2010       Tashkent /Uzbekistan/</v>
      </c>
      <c r="J2" s="361"/>
      <c r="K2" s="361"/>
      <c r="L2" s="361"/>
      <c r="M2" s="361"/>
      <c r="N2" s="362"/>
    </row>
    <row r="3" spans="1:10" ht="19.5" customHeight="1">
      <c r="A3" s="276" t="s">
        <v>36</v>
      </c>
      <c r="D3" s="97"/>
      <c r="E3" s="97"/>
      <c r="F3" s="97"/>
      <c r="G3" s="97"/>
      <c r="H3" s="97"/>
      <c r="I3" s="97"/>
      <c r="J3" s="97"/>
    </row>
    <row r="4" ht="12.75" customHeight="1" thickBot="1">
      <c r="A4" s="275" t="s">
        <v>23</v>
      </c>
    </row>
    <row r="5" spans="1:14" ht="12.75" customHeight="1" thickBot="1">
      <c r="A5" s="228">
        <v>1</v>
      </c>
      <c r="B5" s="285" t="str">
        <f>VLOOKUP(A5,'пр.взв.'!B7:F38,2,FALSE)</f>
        <v>ZHANALIEVA Aizaada</v>
      </c>
      <c r="C5" s="232" t="str">
        <f>VLOOKUP(A5,'пр.взв.'!B7:F38,3,FALSE)</f>
        <v>1987</v>
      </c>
      <c r="D5" s="232" t="str">
        <f>VLOOKUP(A5,'пр.взв.'!B7:F38,4,FALSE)</f>
        <v>KGZ</v>
      </c>
      <c r="E5" s="11"/>
      <c r="F5" s="12"/>
      <c r="G5" s="12"/>
      <c r="H5" s="12"/>
      <c r="I5" s="12"/>
      <c r="J5" s="12"/>
      <c r="K5" s="341">
        <v>1</v>
      </c>
      <c r="L5" s="331">
        <f>I21</f>
        <v>3</v>
      </c>
      <c r="M5" s="277" t="str">
        <f>VLOOKUP(L5,'пр.взв.'!B7:E38,2,FALSE)</f>
        <v>MUNKHBAT Urantsetseg</v>
      </c>
      <c r="N5" s="329" t="str">
        <f>VLOOKUP(L5,'пр.взв.'!B7:F38,4,FALSE)</f>
        <v>MNG</v>
      </c>
    </row>
    <row r="6" spans="1:14" ht="12.75" customHeight="1">
      <c r="A6" s="229"/>
      <c r="B6" s="286"/>
      <c r="C6" s="233"/>
      <c r="D6" s="233"/>
      <c r="E6" s="345" t="s">
        <v>94</v>
      </c>
      <c r="F6" s="14"/>
      <c r="G6" s="14"/>
      <c r="H6" s="58"/>
      <c r="K6" s="342"/>
      <c r="L6" s="296"/>
      <c r="M6" s="278"/>
      <c r="N6" s="323"/>
    </row>
    <row r="7" spans="1:18" ht="12.75" customHeight="1" thickBot="1">
      <c r="A7" s="287">
        <v>9</v>
      </c>
      <c r="B7" s="289" t="str">
        <f>VLOOKUP(A7,'пр.взв.'!B7:F38,2,FALSE)</f>
        <v>MOLCHANOVA Mariya</v>
      </c>
      <c r="C7" s="233" t="str">
        <f>VLOOKUP(A7,'пр.взв.'!B7:F38,3,FALSE)</f>
        <v>1988</v>
      </c>
      <c r="D7" s="233" t="str">
        <f>VLOOKUP(A7,'пр.взв.'!B7:F38,4,FALSE)</f>
        <v>RUS</v>
      </c>
      <c r="E7" s="346"/>
      <c r="F7" s="19"/>
      <c r="G7" s="14"/>
      <c r="H7" s="12"/>
      <c r="K7" s="343">
        <v>2</v>
      </c>
      <c r="L7" s="295">
        <v>10</v>
      </c>
      <c r="M7" s="279" t="str">
        <f>VLOOKUP(L7,'пр.взв.'!B7:E38,2,FALSE)</f>
        <v>MOSKVINA-STIEHL Tatyana</v>
      </c>
      <c r="N7" s="322" t="str">
        <f>VLOOKUP(L7,'пр.взв.'!B7:E38,4,FALSE)</f>
        <v>BLR</v>
      </c>
      <c r="R7" s="7"/>
    </row>
    <row r="8" spans="1:14" ht="12.75" customHeight="1" thickBot="1">
      <c r="A8" s="288"/>
      <c r="B8" s="290"/>
      <c r="C8" s="237"/>
      <c r="D8" s="237"/>
      <c r="E8" s="16"/>
      <c r="F8" s="20"/>
      <c r="G8" s="345" t="s">
        <v>94</v>
      </c>
      <c r="H8" s="12"/>
      <c r="K8" s="343"/>
      <c r="L8" s="296"/>
      <c r="M8" s="278"/>
      <c r="N8" s="323"/>
    </row>
    <row r="9" spans="1:14" ht="12.75" customHeight="1" thickBot="1">
      <c r="A9" s="228">
        <v>5</v>
      </c>
      <c r="B9" s="285" t="str">
        <f>VLOOKUP(A9,'пр.взв.'!B7:F38,2,FALSE)</f>
        <v>ALIMATOVA Nasiba</v>
      </c>
      <c r="C9" s="240" t="str">
        <f>VLOOKUP(A9,'пр.взв.'!B7:F38,3,FALSE)</f>
        <v>1993</v>
      </c>
      <c r="D9" s="240" t="str">
        <f>VLOOKUP(A9,'пр.взв.'!B7:F38,4,FALSE)</f>
        <v>TJK</v>
      </c>
      <c r="E9" s="11"/>
      <c r="F9" s="20"/>
      <c r="G9" s="346"/>
      <c r="H9" s="25"/>
      <c r="I9" s="12"/>
      <c r="K9" s="297">
        <v>3</v>
      </c>
      <c r="L9" s="295">
        <f>E44</f>
        <v>9</v>
      </c>
      <c r="M9" s="279" t="str">
        <f>VLOOKUP(L9,'пр.взв.'!B7:E38,2,FALSE)</f>
        <v>MOLCHANOVA Mariya</v>
      </c>
      <c r="N9" s="322" t="str">
        <f>VLOOKUP(L9,'пр.взв.'!B7:E38,4,FALSE)</f>
        <v>RUS</v>
      </c>
    </row>
    <row r="10" spans="1:14" ht="12.75" customHeight="1">
      <c r="A10" s="229"/>
      <c r="B10" s="286"/>
      <c r="C10" s="241"/>
      <c r="D10" s="241"/>
      <c r="E10" s="347" t="s">
        <v>63</v>
      </c>
      <c r="F10" s="23"/>
      <c r="G10" s="14"/>
      <c r="H10" s="24"/>
      <c r="I10" s="12"/>
      <c r="J10" s="12"/>
      <c r="K10" s="297"/>
      <c r="L10" s="296"/>
      <c r="M10" s="278"/>
      <c r="N10" s="323"/>
    </row>
    <row r="11" spans="1:14" ht="12.75" customHeight="1" thickBot="1">
      <c r="A11" s="229">
        <v>13</v>
      </c>
      <c r="B11" s="291" t="e">
        <f>VLOOKUP(A11,'пр.взв.'!B7:F38,2,FALSE)</f>
        <v>#N/A</v>
      </c>
      <c r="C11" s="244" t="e">
        <f>VLOOKUP(A11,'пр.взв.'!B7:F38,3,FALSE)</f>
        <v>#N/A</v>
      </c>
      <c r="D11" s="244" t="e">
        <f>VLOOKUP(A11,'пр.взв.'!B7:F38,4,FALSE)</f>
        <v>#N/A</v>
      </c>
      <c r="E11" s="348"/>
      <c r="F11" s="14"/>
      <c r="G11" s="14"/>
      <c r="H11" s="24"/>
      <c r="I11" s="27"/>
      <c r="J11" s="28"/>
      <c r="K11" s="297">
        <v>3</v>
      </c>
      <c r="L11" s="295">
        <f>E53</f>
        <v>8</v>
      </c>
      <c r="M11" s="279" t="str">
        <f>VLOOKUP(L11,'пр.взв.'!B7:E38,2,FALSE)</f>
        <v>KIRILOVA Gabriela</v>
      </c>
      <c r="N11" s="322" t="str">
        <f>VLOOKUP(L11,'пр.взв.'!B7:E38,4,FALSE)</f>
        <v>BUL</v>
      </c>
    </row>
    <row r="12" spans="1:14" ht="12.75" customHeight="1" thickBot="1">
      <c r="A12" s="234"/>
      <c r="B12" s="292"/>
      <c r="C12" s="245"/>
      <c r="D12" s="245"/>
      <c r="E12" s="16"/>
      <c r="F12" s="246"/>
      <c r="G12" s="246"/>
      <c r="H12" s="24"/>
      <c r="I12" s="349">
        <v>3</v>
      </c>
      <c r="J12" s="12"/>
      <c r="K12" s="297"/>
      <c r="L12" s="296"/>
      <c r="M12" s="278"/>
      <c r="N12" s="323"/>
    </row>
    <row r="13" spans="1:18" ht="12.75" customHeight="1" thickBot="1">
      <c r="A13" s="283">
        <v>3</v>
      </c>
      <c r="B13" s="285" t="str">
        <f>VLOOKUP(A13,'пр.взв.'!B7:F38,2,FALSE)</f>
        <v>MUNKHBAT Urantsetseg</v>
      </c>
      <c r="C13" s="240" t="str">
        <f>VLOOKUP(A13,'пр.взв.'!B7:F38,3,FALSE)</f>
        <v>1990</v>
      </c>
      <c r="D13" s="240" t="str">
        <f>VLOOKUP(A13,'пр.взв.'!B7:F38,4,FALSE)</f>
        <v>MNG</v>
      </c>
      <c r="E13" s="11"/>
      <c r="F13" s="14"/>
      <c r="G13" s="14"/>
      <c r="H13" s="24"/>
      <c r="I13" s="350"/>
      <c r="J13" s="12"/>
      <c r="K13" s="298">
        <v>5</v>
      </c>
      <c r="L13" s="295">
        <v>7</v>
      </c>
      <c r="M13" s="280" t="str">
        <f>VLOOKUP(L13,'пр.взв.'!B7:E38,2,FALSE)</f>
        <v>SARGSYAN Ruzanna</v>
      </c>
      <c r="N13" s="322" t="str">
        <f>VLOOKUP(L13,'пр.взв.'!B7:E38,4,FALSE)</f>
        <v>ARM</v>
      </c>
      <c r="O13" s="105"/>
      <c r="P13" s="105"/>
      <c r="Q13" s="105"/>
      <c r="R13" s="105"/>
    </row>
    <row r="14" spans="1:18" ht="12.75" customHeight="1">
      <c r="A14" s="284"/>
      <c r="B14" s="286"/>
      <c r="C14" s="241"/>
      <c r="D14" s="241"/>
      <c r="E14" s="351" t="s">
        <v>95</v>
      </c>
      <c r="F14" s="14"/>
      <c r="G14" s="14"/>
      <c r="H14" s="24"/>
      <c r="I14" s="74"/>
      <c r="J14" s="12"/>
      <c r="K14" s="298"/>
      <c r="L14" s="296"/>
      <c r="M14" s="281"/>
      <c r="N14" s="323"/>
      <c r="O14" s="105"/>
      <c r="P14" s="105"/>
      <c r="Q14" s="105"/>
      <c r="R14" s="105"/>
    </row>
    <row r="15" spans="1:18" ht="12.75" customHeight="1" thickBot="1">
      <c r="A15" s="229">
        <v>11</v>
      </c>
      <c r="B15" s="289" t="str">
        <f>VLOOKUP(A15,'пр.взв.'!B7:F38,2,FALSE)</f>
        <v>GUEDEZ Sarmento</v>
      </c>
      <c r="C15" s="233" t="str">
        <f>VLOOKUP(A15,'пр.взв.'!B7:F38,3,FALSE)</f>
        <v>1989</v>
      </c>
      <c r="D15" s="233" t="str">
        <f>VLOOKUP(A15,'пр.взв.'!B7:F38,4,FALSE)</f>
        <v>VEN</v>
      </c>
      <c r="E15" s="350"/>
      <c r="F15" s="19"/>
      <c r="G15" s="14"/>
      <c r="H15" s="24"/>
      <c r="I15" s="24"/>
      <c r="J15" s="12"/>
      <c r="K15" s="298">
        <v>5</v>
      </c>
      <c r="L15" s="295">
        <v>6</v>
      </c>
      <c r="M15" s="279" t="str">
        <f>VLOOKUP(L15,'пр.взв.'!B7:E38,2,FALSE)</f>
        <v>OKSUBAEVA Ayzhan</v>
      </c>
      <c r="N15" s="322" t="str">
        <f>VLOOKUP(L15,'пр.взв.'!B7:E38,4,FALSE)</f>
        <v>KAZ</v>
      </c>
      <c r="O15" s="105"/>
      <c r="P15" s="105"/>
      <c r="Q15" s="105"/>
      <c r="R15" s="105"/>
    </row>
    <row r="16" spans="1:18" ht="12.75" customHeight="1" thickBot="1">
      <c r="A16" s="234"/>
      <c r="B16" s="290"/>
      <c r="C16" s="237"/>
      <c r="D16" s="237"/>
      <c r="E16" s="16"/>
      <c r="F16" s="20"/>
      <c r="G16" s="351" t="s">
        <v>95</v>
      </c>
      <c r="H16" s="26"/>
      <c r="I16" s="24"/>
      <c r="J16" s="12"/>
      <c r="K16" s="298"/>
      <c r="L16" s="296"/>
      <c r="M16" s="278"/>
      <c r="N16" s="323"/>
      <c r="O16" s="105"/>
      <c r="P16" s="105"/>
      <c r="Q16" s="105"/>
      <c r="R16" s="105"/>
    </row>
    <row r="17" spans="1:18" ht="12.75" customHeight="1" thickBot="1">
      <c r="A17" s="293">
        <v>7</v>
      </c>
      <c r="B17" s="285" t="str">
        <f>VLOOKUP(A17,'пр.взв.'!B7:F38,2,FALSE)</f>
        <v>SARGSYAN Ruzanna</v>
      </c>
      <c r="C17" s="240" t="str">
        <f>VLOOKUP(A17,'пр.взв.'!B7:F38,3,FALSE)</f>
        <v>1984</v>
      </c>
      <c r="D17" s="240" t="str">
        <f>VLOOKUP(A17,'пр.взв.'!B7:F38,4,FALSE)</f>
        <v>ARM</v>
      </c>
      <c r="E17" s="11"/>
      <c r="F17" s="21"/>
      <c r="G17" s="350"/>
      <c r="H17" s="9"/>
      <c r="I17" s="41"/>
      <c r="J17" s="9"/>
      <c r="K17" s="282" t="s">
        <v>98</v>
      </c>
      <c r="L17" s="295">
        <v>11</v>
      </c>
      <c r="M17" s="279" t="str">
        <f>VLOOKUP(L17,'пр.взв.'!B7:E38,2,FALSE)</f>
        <v>GUEDEZ Sarmento</v>
      </c>
      <c r="N17" s="322" t="str">
        <f>VLOOKUP(L17,'пр.взв.'!B7:E38,4,FALSE)</f>
        <v>VEN</v>
      </c>
      <c r="O17" s="105"/>
      <c r="P17" s="105"/>
      <c r="Q17" s="105"/>
      <c r="R17" s="105"/>
    </row>
    <row r="18" spans="1:18" ht="12.75" customHeight="1">
      <c r="A18" s="294"/>
      <c r="B18" s="286"/>
      <c r="C18" s="241"/>
      <c r="D18" s="241"/>
      <c r="E18" s="352" t="s">
        <v>90</v>
      </c>
      <c r="F18" s="22"/>
      <c r="G18" s="16"/>
      <c r="H18" s="17"/>
      <c r="I18" s="24"/>
      <c r="J18" s="17"/>
      <c r="K18" s="282"/>
      <c r="L18" s="296"/>
      <c r="M18" s="278"/>
      <c r="N18" s="323"/>
      <c r="O18" s="105"/>
      <c r="P18" s="105"/>
      <c r="Q18" s="105"/>
      <c r="R18" s="105"/>
    </row>
    <row r="19" spans="1:18" ht="13.5" customHeight="1" thickBot="1">
      <c r="A19" s="229">
        <v>15</v>
      </c>
      <c r="B19" s="291" t="e">
        <f>VLOOKUP(A19,'пр.взв.'!B7:F38,2,FALSE)</f>
        <v>#N/A</v>
      </c>
      <c r="C19" s="244" t="e">
        <f>VLOOKUP(A19,'пр.взв.'!B7:F38,3,FALSE)</f>
        <v>#N/A</v>
      </c>
      <c r="D19" s="244" t="e">
        <f>VLOOKUP(A19,'пр.взв.'!B7:F38,4,FALSE)</f>
        <v>#N/A</v>
      </c>
      <c r="E19" s="353"/>
      <c r="F19" s="16"/>
      <c r="G19" s="16"/>
      <c r="H19" s="17"/>
      <c r="I19" s="24"/>
      <c r="J19" s="17"/>
      <c r="K19" s="282" t="s">
        <v>98</v>
      </c>
      <c r="L19" s="295">
        <v>2</v>
      </c>
      <c r="M19" s="279" t="str">
        <f>VLOOKUP(L19,'пр.взв.'!B7:E38,2,FALSE)</f>
        <v>SULTNOVA Feruza</v>
      </c>
      <c r="N19" s="322" t="str">
        <f>VLOOKUP(L19,'пр.взв.'!B7:E38,4,FALSE)</f>
        <v>UZB</v>
      </c>
      <c r="O19" s="105"/>
      <c r="P19" s="105"/>
      <c r="Q19" s="105"/>
      <c r="R19" s="105"/>
    </row>
    <row r="20" spans="1:18" ht="12" customHeight="1" thickBot="1">
      <c r="A20" s="234"/>
      <c r="B20" s="292"/>
      <c r="C20" s="245"/>
      <c r="D20" s="245"/>
      <c r="E20" s="16"/>
      <c r="F20" s="11"/>
      <c r="G20" s="11"/>
      <c r="H20" s="17"/>
      <c r="I20" s="24"/>
      <c r="J20" s="17"/>
      <c r="K20" s="282"/>
      <c r="L20" s="296"/>
      <c r="M20" s="278"/>
      <c r="N20" s="323"/>
      <c r="O20" s="105"/>
      <c r="P20" s="105"/>
      <c r="Q20" s="105"/>
      <c r="R20" s="105"/>
    </row>
    <row r="21" spans="1:18" ht="12" customHeight="1">
      <c r="A21" s="274" t="s">
        <v>37</v>
      </c>
      <c r="B21" s="77"/>
      <c r="C21" s="6"/>
      <c r="D21" s="3"/>
      <c r="E21" s="3"/>
      <c r="F21" s="3"/>
      <c r="G21" s="3"/>
      <c r="I21" s="349">
        <v>3</v>
      </c>
      <c r="K21" s="282" t="s">
        <v>99</v>
      </c>
      <c r="L21" s="295">
        <v>5</v>
      </c>
      <c r="M21" s="279" t="str">
        <f>VLOOKUP(L21,'пр.взв.'!B7:E38,2,FALSE)</f>
        <v>ALIMATOVA Nasiba</v>
      </c>
      <c r="N21" s="322" t="str">
        <f>VLOOKUP(L21,'пр.взв.'!B7:E38,4,FALSE)</f>
        <v>TJK</v>
      </c>
      <c r="O21" s="105"/>
      <c r="P21" s="105"/>
      <c r="Q21" s="105"/>
      <c r="R21" s="105"/>
    </row>
    <row r="22" spans="1:18" ht="12" customHeight="1" thickBot="1">
      <c r="A22" s="275"/>
      <c r="B22" s="78"/>
      <c r="E22" s="59"/>
      <c r="F22" s="59"/>
      <c r="G22" s="59"/>
      <c r="H22" s="59"/>
      <c r="I22" s="350"/>
      <c r="J22" s="59"/>
      <c r="K22" s="282"/>
      <c r="L22" s="296"/>
      <c r="M22" s="278"/>
      <c r="N22" s="323"/>
      <c r="O22" s="105"/>
      <c r="P22" s="105"/>
      <c r="Q22" s="105"/>
      <c r="R22" s="105"/>
    </row>
    <row r="23" spans="1:14" ht="12" customHeight="1" thickBot="1">
      <c r="A23" s="299">
        <v>2</v>
      </c>
      <c r="B23" s="285" t="str">
        <f>VLOOKUP(A23,'пр.взв.'!B7:F38,2,FALSE)</f>
        <v>SULTNOVA Feruza</v>
      </c>
      <c r="C23" s="232" t="str">
        <f>VLOOKUP(A23,'пр.взв.'!B7:F38,3,FALSE)</f>
        <v>1991</v>
      </c>
      <c r="D23" s="232" t="str">
        <f>VLOOKUP(A23,'пр.взв.'!B7:F38,4,FALSE)</f>
        <v>UZB</v>
      </c>
      <c r="E23" s="11"/>
      <c r="F23" s="12"/>
      <c r="G23" s="12"/>
      <c r="H23" s="12"/>
      <c r="I23" s="74"/>
      <c r="K23" s="282" t="s">
        <v>99</v>
      </c>
      <c r="L23" s="318">
        <v>4</v>
      </c>
      <c r="M23" s="313" t="str">
        <f>VLOOKUP(L23,'пр.взв.'!B7:E38,2,FALSE)</f>
        <v>YAGINUMA Shiho</v>
      </c>
      <c r="N23" s="330" t="str">
        <f>VLOOKUP(L23,'пр.взв.'!B7:E38,4,FALSE)</f>
        <v>JPN</v>
      </c>
    </row>
    <row r="24" spans="1:14" ht="12" customHeight="1">
      <c r="A24" s="300"/>
      <c r="B24" s="286"/>
      <c r="C24" s="233"/>
      <c r="D24" s="233"/>
      <c r="E24" s="354" t="s">
        <v>71</v>
      </c>
      <c r="F24" s="14"/>
      <c r="G24" s="14"/>
      <c r="H24" s="58"/>
      <c r="I24" s="31"/>
      <c r="K24" s="282"/>
      <c r="L24" s="319"/>
      <c r="M24" s="314"/>
      <c r="N24" s="241"/>
    </row>
    <row r="25" spans="1:14" ht="12" customHeight="1" thickBot="1">
      <c r="A25" s="301">
        <v>10</v>
      </c>
      <c r="B25" s="289" t="str">
        <f>VLOOKUP(A25,'пр.взв.'!B7:F38,2,FALSE)</f>
        <v>MOSKVINA-STIEHL Tatyana</v>
      </c>
      <c r="C25" s="233" t="str">
        <f>VLOOKUP(A25,'пр.взв.'!B7:F38,3,FALSE)</f>
        <v>1973</v>
      </c>
      <c r="D25" s="233" t="str">
        <f>VLOOKUP(A25,'пр.взв.'!B7:F38,4,FALSE)</f>
        <v>BLR</v>
      </c>
      <c r="E25" s="355"/>
      <c r="F25" s="19"/>
      <c r="G25" s="14"/>
      <c r="H25" s="12"/>
      <c r="I25" s="31"/>
      <c r="K25" s="315" t="s">
        <v>96</v>
      </c>
      <c r="L25" s="318">
        <v>1</v>
      </c>
      <c r="M25" s="313" t="str">
        <f>VLOOKUP(L25,'пр.взв.'!B7:E38,2,FALSE)</f>
        <v>ZHANALIEVA Aizaada</v>
      </c>
      <c r="N25" s="330" t="str">
        <f>VLOOKUP(L25,'пр.взв.'!B7:E38,4,FALSE)</f>
        <v>KGZ</v>
      </c>
    </row>
    <row r="26" spans="1:14" ht="12" customHeight="1" thickBot="1">
      <c r="A26" s="302"/>
      <c r="B26" s="290"/>
      <c r="C26" s="237"/>
      <c r="D26" s="237"/>
      <c r="E26" s="16"/>
      <c r="F26" s="20"/>
      <c r="G26" s="354" t="s">
        <v>71</v>
      </c>
      <c r="H26" s="12"/>
      <c r="I26" s="31"/>
      <c r="K26" s="316"/>
      <c r="L26" s="320"/>
      <c r="M26" s="317"/>
      <c r="N26" s="237"/>
    </row>
    <row r="27" spans="1:15" ht="12" customHeight="1" thickBot="1">
      <c r="A27" s="303">
        <v>6</v>
      </c>
      <c r="B27" s="285" t="str">
        <f>VLOOKUP(A27,'пр.взв.'!B7:F38,2,FALSE)</f>
        <v>OKSUBAEVA Ayzhan</v>
      </c>
      <c r="C27" s="240" t="str">
        <f>VLOOKUP(A27,'пр.взв.'!B7:F38,3,FALSE)</f>
        <v>1986</v>
      </c>
      <c r="D27" s="240" t="str">
        <f>VLOOKUP(A27,'пр.взв.'!B7:F38,4,FALSE)</f>
        <v>KAZ</v>
      </c>
      <c r="E27" s="11"/>
      <c r="F27" s="20"/>
      <c r="G27" s="355"/>
      <c r="H27" s="25"/>
      <c r="I27" s="24"/>
      <c r="K27" s="324"/>
      <c r="L27" s="327"/>
      <c r="M27" s="325"/>
      <c r="N27" s="334"/>
      <c r="O27" s="3"/>
    </row>
    <row r="28" spans="1:15" ht="12" customHeight="1">
      <c r="A28" s="304"/>
      <c r="B28" s="286"/>
      <c r="C28" s="241"/>
      <c r="D28" s="241"/>
      <c r="E28" s="352" t="s">
        <v>75</v>
      </c>
      <c r="F28" s="23"/>
      <c r="G28" s="14"/>
      <c r="H28" s="24"/>
      <c r="I28" s="24"/>
      <c r="J28" s="12"/>
      <c r="K28" s="324"/>
      <c r="L28" s="328"/>
      <c r="M28" s="326"/>
      <c r="N28" s="335"/>
      <c r="O28" s="3"/>
    </row>
    <row r="29" spans="1:16" ht="12" customHeight="1" thickBot="1">
      <c r="A29" s="300">
        <v>14</v>
      </c>
      <c r="B29" s="291" t="e">
        <f>VLOOKUP(A29,'пр.взв.'!B7:F38,2,FALSE)</f>
        <v>#N/A</v>
      </c>
      <c r="C29" s="244" t="e">
        <f>VLOOKUP(A29,'пр.взв.'!B7:F38,3,FALSE)</f>
        <v>#N/A</v>
      </c>
      <c r="D29" s="244" t="e">
        <f>VLOOKUP(A29,'пр.взв.'!B7:F38,4,FALSE)</f>
        <v>#N/A</v>
      </c>
      <c r="E29" s="353"/>
      <c r="F29" s="14"/>
      <c r="G29" s="14"/>
      <c r="H29" s="24"/>
      <c r="I29" s="75"/>
      <c r="J29" s="28"/>
      <c r="K29" s="321"/>
      <c r="L29" s="311"/>
      <c r="M29" s="309"/>
      <c r="N29" s="332"/>
      <c r="O29" s="87"/>
      <c r="P29" s="105"/>
    </row>
    <row r="30" spans="1:16" ht="12" customHeight="1" thickBot="1">
      <c r="A30" s="305"/>
      <c r="B30" s="292"/>
      <c r="C30" s="245"/>
      <c r="D30" s="245"/>
      <c r="E30" s="16"/>
      <c r="F30" s="246"/>
      <c r="G30" s="246"/>
      <c r="H30" s="24"/>
      <c r="I30" s="356">
        <v>10</v>
      </c>
      <c r="J30" s="12"/>
      <c r="K30" s="321"/>
      <c r="L30" s="312"/>
      <c r="M30" s="310"/>
      <c r="N30" s="333"/>
      <c r="O30" s="87"/>
      <c r="P30" s="105"/>
    </row>
    <row r="31" spans="1:16" ht="12" customHeight="1" thickBot="1">
      <c r="A31" s="299">
        <v>4</v>
      </c>
      <c r="B31" s="285" t="str">
        <f>VLOOKUP(A31,'пр.взв.'!B7:F38,2,FALSE)</f>
        <v>YAGINUMA Shiho</v>
      </c>
      <c r="C31" s="240" t="str">
        <f>VLOOKUP(A31,'пр.взв.'!B7:F38,3,FALSE)</f>
        <v>1974</v>
      </c>
      <c r="D31" s="240" t="str">
        <f>VLOOKUP(A31,'пр.взв.'!B7:F38,4,FALSE)</f>
        <v>JPN</v>
      </c>
      <c r="E31" s="11"/>
      <c r="F31" s="14"/>
      <c r="G31" s="14"/>
      <c r="H31" s="24"/>
      <c r="I31" s="355"/>
      <c r="J31" s="12"/>
      <c r="K31" s="321"/>
      <c r="L31" s="311"/>
      <c r="M31" s="309"/>
      <c r="N31" s="332"/>
      <c r="O31" s="87"/>
      <c r="P31" s="105"/>
    </row>
    <row r="32" spans="1:16" ht="12" customHeight="1">
      <c r="A32" s="300"/>
      <c r="B32" s="286"/>
      <c r="C32" s="241"/>
      <c r="D32" s="241"/>
      <c r="E32" s="347" t="s">
        <v>88</v>
      </c>
      <c r="F32" s="14"/>
      <c r="G32" s="14"/>
      <c r="H32" s="24"/>
      <c r="I32" s="12"/>
      <c r="J32" s="12"/>
      <c r="K32" s="321"/>
      <c r="L32" s="312"/>
      <c r="M32" s="310"/>
      <c r="N32" s="333"/>
      <c r="O32" s="87"/>
      <c r="P32" s="105"/>
    </row>
    <row r="33" spans="1:16" ht="12" customHeight="1" thickBot="1">
      <c r="A33" s="300">
        <v>12</v>
      </c>
      <c r="B33" s="291" t="e">
        <f>VLOOKUP(A33,'пр.взв.'!B7:F38,2,FALSE)</f>
        <v>#N/A</v>
      </c>
      <c r="C33" s="244" t="e">
        <f>VLOOKUP(A33,'пр.взв.'!B7:F38,3,FALSE)</f>
        <v>#N/A</v>
      </c>
      <c r="D33" s="244" t="e">
        <f>VLOOKUP(A33,'пр.взв.'!B7:F38,4,FALSE)</f>
        <v>#N/A</v>
      </c>
      <c r="E33" s="348"/>
      <c r="F33" s="19"/>
      <c r="G33" s="14"/>
      <c r="H33" s="24"/>
      <c r="I33" s="12"/>
      <c r="J33" s="12"/>
      <c r="K33" s="321"/>
      <c r="L33" s="311"/>
      <c r="M33" s="309"/>
      <c r="N33" s="332"/>
      <c r="O33" s="87"/>
      <c r="P33" s="105"/>
    </row>
    <row r="34" spans="1:16" ht="12" customHeight="1" thickBot="1">
      <c r="A34" s="306"/>
      <c r="B34" s="292"/>
      <c r="C34" s="245"/>
      <c r="D34" s="245"/>
      <c r="E34" s="16"/>
      <c r="F34" s="20"/>
      <c r="G34" s="345" t="s">
        <v>89</v>
      </c>
      <c r="H34" s="26"/>
      <c r="I34" s="12"/>
      <c r="J34" s="12"/>
      <c r="K34" s="321"/>
      <c r="L34" s="312"/>
      <c r="M34" s="310"/>
      <c r="N34" s="333"/>
      <c r="O34" s="87"/>
      <c r="P34" s="105"/>
    </row>
    <row r="35" spans="1:16" ht="12" customHeight="1" thickBot="1">
      <c r="A35" s="307">
        <v>8</v>
      </c>
      <c r="B35" s="285" t="str">
        <f>VLOOKUP(A35,'пр.взв.'!B7:F38,2,FALSE)</f>
        <v>KIRILOVA Gabriela</v>
      </c>
      <c r="C35" s="240" t="str">
        <f>VLOOKUP(A35,'пр.взв.'!B7:F38,3,FALSE)</f>
        <v>1974</v>
      </c>
      <c r="D35" s="240" t="str">
        <f>VLOOKUP(A35,'пр.взв.'!B7:F38,4,FALSE)</f>
        <v>BUL</v>
      </c>
      <c r="E35" s="11"/>
      <c r="F35" s="21"/>
      <c r="G35" s="346"/>
      <c r="H35" s="9"/>
      <c r="I35" s="9"/>
      <c r="J35" s="9"/>
      <c r="K35" s="321"/>
      <c r="L35" s="311"/>
      <c r="M35" s="309"/>
      <c r="N35" s="332"/>
      <c r="O35" s="87"/>
      <c r="P35" s="105"/>
    </row>
    <row r="36" spans="1:16" ht="14.25" customHeight="1">
      <c r="A36" s="308"/>
      <c r="B36" s="286"/>
      <c r="C36" s="241"/>
      <c r="D36" s="241"/>
      <c r="E36" s="345" t="s">
        <v>89</v>
      </c>
      <c r="F36" s="22"/>
      <c r="G36" s="16"/>
      <c r="H36" s="17"/>
      <c r="I36" s="12"/>
      <c r="J36" s="17"/>
      <c r="K36" s="321"/>
      <c r="L36" s="312"/>
      <c r="M36" s="310"/>
      <c r="N36" s="333"/>
      <c r="O36" s="87"/>
      <c r="P36" s="87"/>
    </row>
    <row r="37" spans="1:16" ht="13.5" customHeight="1" thickBot="1">
      <c r="A37" s="300">
        <v>16</v>
      </c>
      <c r="B37" s="291" t="e">
        <f>VLOOKUP(A37,'пр.взв.'!B7:F38,2,FALSE)</f>
        <v>#N/A</v>
      </c>
      <c r="C37" s="244" t="e">
        <f>VLOOKUP(A37,'пр.взв.'!B7:F38,3,FALSE)</f>
        <v>#N/A</v>
      </c>
      <c r="D37" s="244" t="e">
        <f>VLOOKUP(A37,'пр.взв.'!B7:F38,4,FALSE)</f>
        <v>#N/A</v>
      </c>
      <c r="E37" s="346"/>
      <c r="F37" s="16"/>
      <c r="G37" s="16"/>
      <c r="H37" s="17"/>
      <c r="I37" s="12"/>
      <c r="J37" s="17"/>
      <c r="K37" s="106"/>
      <c r="L37" s="106"/>
      <c r="M37" s="107"/>
      <c r="N37" s="105"/>
      <c r="O37" s="108"/>
      <c r="P37" s="87"/>
    </row>
    <row r="38" spans="1:16" ht="13.5" customHeight="1" thickBot="1">
      <c r="A38" s="306"/>
      <c r="B38" s="292"/>
      <c r="C38" s="245"/>
      <c r="D38" s="245"/>
      <c r="E38" s="16"/>
      <c r="F38" s="11"/>
      <c r="G38" s="11"/>
      <c r="H38" s="17"/>
      <c r="I38" s="12"/>
      <c r="J38" s="17"/>
      <c r="K38" s="106"/>
      <c r="L38" s="106"/>
      <c r="M38" s="109"/>
      <c r="N38" s="105"/>
      <c r="O38" s="105"/>
      <c r="P38" s="87"/>
    </row>
    <row r="39" spans="1:16" ht="12.75" customHeight="1" thickBot="1">
      <c r="A39" s="55" t="s">
        <v>2</v>
      </c>
      <c r="N39" s="3"/>
      <c r="P39" s="3"/>
    </row>
    <row r="40" spans="1:16" ht="13.5" customHeight="1">
      <c r="A40" s="347" t="s">
        <v>96</v>
      </c>
      <c r="B40" s="3"/>
      <c r="C40" s="3"/>
      <c r="D40" s="69" t="s">
        <v>45</v>
      </c>
      <c r="E40" s="3"/>
      <c r="L40" s="61"/>
      <c r="N40" s="3"/>
      <c r="P40" s="62"/>
    </row>
    <row r="41" spans="1:16" ht="12.75" customHeight="1" thickBot="1">
      <c r="A41" s="348"/>
      <c r="B41" s="5"/>
      <c r="C41" s="60"/>
      <c r="D41" s="3"/>
      <c r="E41" s="3"/>
      <c r="P41" s="62"/>
    </row>
    <row r="42" spans="2:16" ht="12.75">
      <c r="B42" s="3"/>
      <c r="C42" s="352" t="s">
        <v>90</v>
      </c>
      <c r="D42" s="3"/>
      <c r="E42" s="3"/>
      <c r="O42" s="66"/>
      <c r="P42" s="3"/>
    </row>
    <row r="43" spans="2:16" ht="13.5" thickBot="1">
      <c r="B43" s="3"/>
      <c r="C43" s="353"/>
      <c r="D43" s="29"/>
      <c r="E43" s="3"/>
      <c r="O43" s="3"/>
      <c r="P43" s="3"/>
    </row>
    <row r="44" spans="1:16" ht="13.5" customHeight="1">
      <c r="A44" s="352" t="s">
        <v>90</v>
      </c>
      <c r="B44" s="2"/>
      <c r="C44" s="60"/>
      <c r="D44" s="31"/>
      <c r="E44" s="337">
        <v>9</v>
      </c>
      <c r="F44" s="338"/>
      <c r="O44" s="67"/>
      <c r="P44" s="68"/>
    </row>
    <row r="45" spans="1:16" ht="16.5" customHeight="1" thickBot="1">
      <c r="A45" s="353"/>
      <c r="B45" s="3"/>
      <c r="C45" s="3"/>
      <c r="D45" s="31"/>
      <c r="E45" s="339"/>
      <c r="F45" s="340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345" t="s">
        <v>94</v>
      </c>
      <c r="D46" s="30"/>
      <c r="E46" s="3"/>
      <c r="M46" s="3"/>
      <c r="N46" s="3"/>
      <c r="O46" s="3"/>
      <c r="P46" s="3"/>
    </row>
    <row r="47" spans="1:16" ht="15.75" thickBot="1">
      <c r="A47" s="3"/>
      <c r="C47" s="346"/>
      <c r="D47" s="3"/>
      <c r="E47" s="3"/>
      <c r="G47" s="336" t="str">
        <f>HYPERLINK('[1]реквизиты'!$A$11)</f>
        <v>Chief referee</v>
      </c>
      <c r="H47" s="336"/>
      <c r="I47" s="336"/>
      <c r="J47" s="336"/>
      <c r="M47" s="344" t="str">
        <f>HYPERLINK('[1]реквизиты'!$G$11)</f>
        <v>E. Rashi</v>
      </c>
      <c r="N47" s="344"/>
      <c r="O47" s="3"/>
      <c r="P47" s="3"/>
    </row>
    <row r="48" spans="1:16" ht="15.75" thickBot="1">
      <c r="A48" s="55" t="s">
        <v>9</v>
      </c>
      <c r="G48" s="71"/>
      <c r="H48" s="71"/>
      <c r="I48" s="71"/>
      <c r="J48" s="71"/>
      <c r="N48" s="73" t="str">
        <f>HYPERLINK('[1]реквизиты'!$G$12)</f>
        <v>/GEO/</v>
      </c>
      <c r="O48" s="3"/>
      <c r="P48" s="3"/>
    </row>
    <row r="49" spans="1:16" ht="15">
      <c r="A49" s="347" t="s">
        <v>97</v>
      </c>
      <c r="B49" s="3"/>
      <c r="C49" s="3"/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348"/>
      <c r="B50" s="5"/>
      <c r="C50" s="60"/>
      <c r="D50" s="3"/>
      <c r="E50" s="3"/>
      <c r="G50" s="336" t="str">
        <f>HYPERLINK('[1]реквизиты'!$A$13)</f>
        <v>Chief secretary</v>
      </c>
      <c r="H50" s="336"/>
      <c r="I50" s="336"/>
      <c r="J50" s="336"/>
      <c r="M50" s="344" t="str">
        <f>HYPERLINK('[1]реквизиты'!$G$13)</f>
        <v>R. Zakirov</v>
      </c>
      <c r="N50" s="344"/>
      <c r="O50" s="3"/>
      <c r="P50" s="3"/>
    </row>
    <row r="51" spans="2:16" ht="12.75">
      <c r="B51" s="3"/>
      <c r="C51" s="352" t="s">
        <v>75</v>
      </c>
      <c r="D51" s="3"/>
      <c r="E51" s="3"/>
      <c r="G51" s="72"/>
      <c r="H51" s="72"/>
      <c r="I51" s="72"/>
      <c r="J51" s="72"/>
      <c r="N51" s="73" t="str">
        <f>HYPERLINK('[1]реквизиты'!$G$14)</f>
        <v>/RUS/</v>
      </c>
      <c r="O51" s="3"/>
      <c r="P51" s="3"/>
    </row>
    <row r="52" spans="2:16" ht="13.5" thickBot="1">
      <c r="B52" s="3"/>
      <c r="C52" s="353"/>
      <c r="D52" s="29"/>
      <c r="E52" s="3"/>
      <c r="M52" s="3"/>
      <c r="N52" s="3"/>
      <c r="O52" s="67"/>
      <c r="P52" s="3"/>
    </row>
    <row r="53" spans="1:16" ht="12.75">
      <c r="A53" s="352" t="s">
        <v>75</v>
      </c>
      <c r="B53" s="2"/>
      <c r="C53" s="60"/>
      <c r="D53" s="31"/>
      <c r="E53" s="337">
        <v>8</v>
      </c>
      <c r="F53" s="338"/>
      <c r="J53" s="70"/>
      <c r="K53" s="61"/>
      <c r="L53" s="61"/>
      <c r="M53" s="3"/>
      <c r="N53" s="3"/>
      <c r="O53" s="67"/>
      <c r="P53" s="3"/>
    </row>
    <row r="54" spans="1:16" ht="13.5" thickBot="1">
      <c r="A54" s="353"/>
      <c r="B54" s="3"/>
      <c r="C54" s="3"/>
      <c r="D54" s="31"/>
      <c r="E54" s="339"/>
      <c r="F54" s="340"/>
      <c r="M54" s="3"/>
      <c r="N54" s="3"/>
      <c r="O54" s="3"/>
      <c r="P54" s="3"/>
    </row>
    <row r="55" spans="3:16" ht="12.75">
      <c r="C55" s="345" t="s">
        <v>89</v>
      </c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346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2010-11-06T08:29:09Z</cp:lastPrinted>
  <dcterms:created xsi:type="dcterms:W3CDTF">1996-10-08T23:32:33Z</dcterms:created>
  <dcterms:modified xsi:type="dcterms:W3CDTF">2010-11-06T08:29:49Z</dcterms:modified>
  <cp:category/>
  <cp:version/>
  <cp:contentType/>
  <cp:contentStatus/>
</cp:coreProperties>
</file>