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<sst xmlns="http://schemas.openxmlformats.org/spreadsheetml/2006/main" count="520" uniqueCount="283">
  <si>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</si>
  <si>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</si>
  <si>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</si>
  <si>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</si>
  <si>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</si>
  <si>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</si>
  <si>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</si>
  <si>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</si>
  <si>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</si>
  <si>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</si>
  <si>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</si>
  <si>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</si>
  <si>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</si>
  <si>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</si>
  <si>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</si>
  <si>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</si>
  <si>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</si>
  <si>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</si>
  <si>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</si>
  <si>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</si>
  <si>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</si>
  <si>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</si>
  <si>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</si>
  <si>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</si>
  <si>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</si>
  <si>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</si>
  <si>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</si>
  <si>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</si>
  <si>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</si>
  <si>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</si>
  <si>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</si>
  <si>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</si>
  <si>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</si>
  <si>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</si>
  <si>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</si>
  <si>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</si>
  <si>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</si>
  <si>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</si>
  <si>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</si>
  <si>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</si>
  <si>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</si>
  <si>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</si>
  <si>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</si>
  <si>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</si>
  <si>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</si>
  <si>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</si>
  <si>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</si>
  <si>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</si>
  <si>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</si>
  <si>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</si>
  <si>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</si>
  <si>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</si>
  <si>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</si>
  <si>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</si>
  <si>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</si>
  <si>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</si>
  <si>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</si>
  <si>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</si>
  <si>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</si>
  <si>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</si>
  <si>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</si>
  <si>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</si>
  <si>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</si>
  <si>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</si>
  <si>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</si>
  <si>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</si>
  <si>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</si>
  <si>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</si>
  <si>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</si>
  <si>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</si>
  <si>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</si>
  <si>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</si>
  <si>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</si>
  <si>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</si>
  <si>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</si>
  <si>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</si>
  <si>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A</t>
  </si>
  <si>
    <t>КРУГ</t>
  </si>
  <si>
    <t>№ встречи</t>
  </si>
  <si>
    <t>1/32</t>
  </si>
  <si>
    <t>Шукюров Рамиль Дадашалиевич</t>
  </si>
  <si>
    <t>11.01.87 мс</t>
  </si>
  <si>
    <t>УФО</t>
  </si>
  <si>
    <t>УФО ХМАО-Югра Радужный  МО</t>
  </si>
  <si>
    <t>Саркисян АА Закарьяев АФ</t>
  </si>
  <si>
    <t>Викторов Роман Александрович</t>
  </si>
  <si>
    <t>14.01.84 мс</t>
  </si>
  <si>
    <t>ЦФО</t>
  </si>
  <si>
    <t>Ярославская Ярославль Д</t>
  </si>
  <si>
    <t>000558</t>
  </si>
  <si>
    <t xml:space="preserve">Сапожников СВ </t>
  </si>
  <si>
    <t>Сидоренко Александр Александрович</t>
  </si>
  <si>
    <t>05.01.88 мс</t>
  </si>
  <si>
    <t>МОС</t>
  </si>
  <si>
    <t>Москва Д</t>
  </si>
  <si>
    <t>003113</t>
  </si>
  <si>
    <t>Бобров АА Павлов ДА</t>
  </si>
  <si>
    <t>Сливин Александр Игоревич</t>
  </si>
  <si>
    <t>11.12.89 кмс</t>
  </si>
  <si>
    <t>003100</t>
  </si>
  <si>
    <t>Чернорв КК Бобылев АБ</t>
  </si>
  <si>
    <t>Унгенфухт Константин Дмитриевич</t>
  </si>
  <si>
    <t>22.09.90 мс</t>
  </si>
  <si>
    <t>Астахов ДБ Попов ДВ</t>
  </si>
  <si>
    <t>Гусейниев Абдулла Гасанович</t>
  </si>
  <si>
    <t>22.07.90 мс</t>
  </si>
  <si>
    <t>г. Москва Д</t>
  </si>
  <si>
    <t>017006</t>
  </si>
  <si>
    <t>ЖИЛЯЕВ Д.С КОРОБЕЙНИКОВ М.Ю</t>
  </si>
  <si>
    <t>Хорошилов Антон Андреевич</t>
  </si>
  <si>
    <t>14.05.87 мс</t>
  </si>
  <si>
    <t>000247</t>
  </si>
  <si>
    <t>ФУНТИКОВ П.В   БОБРОВ А.А ПАВЛОВ Д.А    АЛЯМКИН В.Г</t>
  </si>
  <si>
    <t>Сергеев Виталий Николаевич</t>
  </si>
  <si>
    <t>03.01.83 змс</t>
  </si>
  <si>
    <t xml:space="preserve">Астахов ДБ Попов НГ </t>
  </si>
  <si>
    <t>Султангалиев Туремурат Валиханович</t>
  </si>
  <si>
    <t>14.06.90 мс</t>
  </si>
  <si>
    <t>ПФО</t>
  </si>
  <si>
    <t>Оренбургская, Соль-Илецк</t>
  </si>
  <si>
    <t xml:space="preserve"> Бисенов СТ</t>
  </si>
  <si>
    <t>Бондарев Александр Витальевич</t>
  </si>
  <si>
    <t>27.01.90, мс</t>
  </si>
  <si>
    <t>Чувашия, Чебоксары ВС</t>
  </si>
  <si>
    <t>Пегасов СВ,Малов СА</t>
  </si>
  <si>
    <t>Балыков Владимир Юрьевич</t>
  </si>
  <si>
    <t>15.02.91, мс</t>
  </si>
  <si>
    <t>Пензенская,Д</t>
  </si>
  <si>
    <t>Балыков ЮА</t>
  </si>
  <si>
    <t>Саратовцев Вадим Игоревич</t>
  </si>
  <si>
    <t>05.10.85 мс</t>
  </si>
  <si>
    <t>Нижегородская Выкса ВВ</t>
  </si>
  <si>
    <t>008984</t>
  </si>
  <si>
    <t>Гордеев МА Егрушов ВИ</t>
  </si>
  <si>
    <t>Кульмяев Николай Васильевич</t>
  </si>
  <si>
    <t>29.05.86 кмс</t>
  </si>
  <si>
    <t xml:space="preserve"> Нижегородская Выкса ФСИН</t>
  </si>
  <si>
    <t>000306</t>
  </si>
  <si>
    <t xml:space="preserve">Паньков Александр Владимирович </t>
  </si>
  <si>
    <t xml:space="preserve">20.06.79 змс </t>
  </si>
  <si>
    <t xml:space="preserve"> Пермск Краснокамск Д</t>
  </si>
  <si>
    <t>000699</t>
  </si>
  <si>
    <t>Перчик ВТ</t>
  </si>
  <si>
    <t>Рочев Олег Александрович</t>
  </si>
  <si>
    <t>25.07.79 змс</t>
  </si>
  <si>
    <t>008309</t>
  </si>
  <si>
    <t>Егоров Геннадий Петрович</t>
  </si>
  <si>
    <t>03.06.87 мсмк</t>
  </si>
  <si>
    <t xml:space="preserve"> Чувашская Р Чебоксары ВС</t>
  </si>
  <si>
    <t>001287</t>
  </si>
  <si>
    <t xml:space="preserve">Малов СА, Рыбаков АБ </t>
  </si>
  <si>
    <t>Абдуллин Руслан Мансурович</t>
  </si>
  <si>
    <t>17.02.89 мс</t>
  </si>
  <si>
    <t>СФО</t>
  </si>
  <si>
    <t>СФО Омская Омск Д</t>
  </si>
  <si>
    <t>Бобровский ВА, Горбунов АВ</t>
  </si>
  <si>
    <t>Гильванов Дамир Тагирович</t>
  </si>
  <si>
    <t>15.02.76 змс</t>
  </si>
  <si>
    <t>Кемеровская Новокузнецк Д</t>
  </si>
  <si>
    <t>008690</t>
  </si>
  <si>
    <t>Белашев АК</t>
  </si>
  <si>
    <t>Огузов Альберт Русланович</t>
  </si>
  <si>
    <t>28.09.91 мс</t>
  </si>
  <si>
    <t>СКФО</t>
  </si>
  <si>
    <t>КЧР Черкесск  Д</t>
  </si>
  <si>
    <t>Пчелкин ВИ, Колмогорцев АИ</t>
  </si>
  <si>
    <t>Абитов Марат Мухаджирович</t>
  </si>
  <si>
    <t>05.07.88 мс</t>
  </si>
  <si>
    <t>КЧР Д</t>
  </si>
  <si>
    <t>Пчелкин ВИ, Чомаев ЮС</t>
  </si>
  <si>
    <t>Уин Виталий Юрьевич</t>
  </si>
  <si>
    <t>25.06.87 мс</t>
  </si>
  <si>
    <t>Р.Алтай Д</t>
  </si>
  <si>
    <t>001157</t>
  </si>
  <si>
    <t>Аткунов С.Ю. Иващенко ВИ Чичинов Р</t>
  </si>
  <si>
    <t>Хлыбов Илья Евгеньевич</t>
  </si>
  <si>
    <t>27.10.86 змс</t>
  </si>
  <si>
    <t xml:space="preserve"> Свердловская В.Пышма Д</t>
  </si>
  <si>
    <t>000702</t>
  </si>
  <si>
    <t>Стенников ВГ Мельников АН</t>
  </si>
  <si>
    <t>Аксаментов Евгений Валерьевич</t>
  </si>
  <si>
    <t>16.12.89 мсмк</t>
  </si>
  <si>
    <t>Свердловская В.Пышма Д</t>
  </si>
  <si>
    <t>001499</t>
  </si>
  <si>
    <t>Тагиров Мурад Магомедович</t>
  </si>
  <si>
    <t>08.04..85 мс</t>
  </si>
  <si>
    <t>Ярославская  Ярославль МО</t>
  </si>
  <si>
    <t>004063</t>
  </si>
  <si>
    <t>Воронин СМ</t>
  </si>
  <si>
    <t>Сапожников Владимир Сергеевич</t>
  </si>
  <si>
    <t>22.05.81 мсмк</t>
  </si>
  <si>
    <t xml:space="preserve"> Ярославская Ярославль Д</t>
  </si>
  <si>
    <t xml:space="preserve">Сапожников СВ Панов ВВ </t>
  </si>
  <si>
    <t>Мацков Владислав Игоревич</t>
  </si>
  <si>
    <t>26.06.88 мс</t>
  </si>
  <si>
    <t xml:space="preserve"> Московская Дмитров Д</t>
  </si>
  <si>
    <t>003894</t>
  </si>
  <si>
    <t>Захаркин АВ, Храпов АВ</t>
  </si>
  <si>
    <t>Гусев Сергей Викторович</t>
  </si>
  <si>
    <t>24.06.82 мс</t>
  </si>
  <si>
    <t>ЦФО Владимирская Ковров Д</t>
  </si>
  <si>
    <t>014461</t>
  </si>
  <si>
    <t>Рыбин СМ</t>
  </si>
  <si>
    <t>Савельев Сергей Анатольевич</t>
  </si>
  <si>
    <t>07.02.90 кмс</t>
  </si>
  <si>
    <t>Рязанская ПР</t>
  </si>
  <si>
    <t>Кидрачев МН, Фофанов КН</t>
  </si>
  <si>
    <t>Борисов Павел Михайлович</t>
  </si>
  <si>
    <t>05.03.90 мс</t>
  </si>
  <si>
    <t>Смоленская Смоленск МО</t>
  </si>
  <si>
    <t>Хомяков ВА</t>
  </si>
  <si>
    <t>Курочкин Максим Игоревич</t>
  </si>
  <si>
    <t>18.02.90 мс</t>
  </si>
  <si>
    <t>Пензенская Пенза ВС</t>
  </si>
  <si>
    <t xml:space="preserve"> </t>
  </si>
  <si>
    <t>Надькин ВА Климов ВА, Инвентьев АВ</t>
  </si>
  <si>
    <t>Мудранов Аслан Заудинович</t>
  </si>
  <si>
    <t>16.09.87 мс</t>
  </si>
  <si>
    <t>ЮФО</t>
  </si>
  <si>
    <t>Краснодарский Армавир Д</t>
  </si>
  <si>
    <t>000516</t>
  </si>
  <si>
    <t>Бабоян РМ</t>
  </si>
  <si>
    <t>Махов Олег Мухамедович</t>
  </si>
  <si>
    <t>20.06.86 кмс</t>
  </si>
  <si>
    <t>КБР Д</t>
  </si>
  <si>
    <t>Боготов М, Саральпов О</t>
  </si>
  <si>
    <t>Саакян Виталий Рачилович</t>
  </si>
  <si>
    <t>10.04.87 мсмк</t>
  </si>
  <si>
    <t>Краснодарски Армавир Д</t>
  </si>
  <si>
    <t>000510</t>
  </si>
  <si>
    <t>Данильченко Константин Владимирович</t>
  </si>
  <si>
    <t>08.07.84 мсмк</t>
  </si>
  <si>
    <t xml:space="preserve">ЮФО </t>
  </si>
  <si>
    <t>Краснодарский МО</t>
  </si>
  <si>
    <t>Маркарян АЮ</t>
  </si>
  <si>
    <t>Теплов Алексей Сергеевич</t>
  </si>
  <si>
    <t>18.07.88 мс</t>
  </si>
  <si>
    <t>Пензенская Пенза ЛОК</t>
  </si>
  <si>
    <t>Можаров ОВ, Аникин МС</t>
  </si>
  <si>
    <t>Акмаев Дамир Шамилевич</t>
  </si>
  <si>
    <t>СПБ</t>
  </si>
  <si>
    <t>Соколов ЕВ</t>
  </si>
  <si>
    <t>Дзайтаев Ильяс Мусаевич</t>
  </si>
  <si>
    <t>21.09.89  мс</t>
  </si>
  <si>
    <t>Чеченская Р. с. Алхан - Кала Д</t>
  </si>
  <si>
    <t>Чапаев В. Юсупов С.</t>
  </si>
  <si>
    <t>Селиков Алексей Александрович</t>
  </si>
  <si>
    <t>01.06.87 мс</t>
  </si>
  <si>
    <t>Курганская  Щучте МО</t>
  </si>
  <si>
    <t>000368</t>
  </si>
  <si>
    <t>Астапов ЛН</t>
  </si>
  <si>
    <t>Королев Максим Сергеевич</t>
  </si>
  <si>
    <t>23.06.89 мс</t>
  </si>
  <si>
    <t>Курганская Курган МО</t>
  </si>
  <si>
    <t>Стенниов МГ Бородин ОБ</t>
  </si>
  <si>
    <t>Лозовский Сергей Валерьевич</t>
  </si>
  <si>
    <t>30.05.89 мс</t>
  </si>
  <si>
    <t>001662.</t>
  </si>
  <si>
    <t xml:space="preserve">Евтодеев ВФ </t>
  </si>
  <si>
    <t>Саидрахмнов Мустафа</t>
  </si>
  <si>
    <t>Адыгея Майкоп д</t>
  </si>
  <si>
    <t>Хапай Х. Хапай А</t>
  </si>
  <si>
    <t>в.к. 62  кг</t>
  </si>
  <si>
    <t>4:0</t>
  </si>
  <si>
    <t>Санкт-Петербург Д</t>
  </si>
  <si>
    <t>28.06.81 мс</t>
  </si>
  <si>
    <t>3:0</t>
  </si>
  <si>
    <t>4</t>
  </si>
  <si>
    <t>3:1</t>
  </si>
  <si>
    <t>3;0</t>
  </si>
  <si>
    <t>7-8</t>
  </si>
  <si>
    <t>9-12</t>
  </si>
  <si>
    <t>13-16</t>
  </si>
  <si>
    <t>17-18</t>
  </si>
  <si>
    <t>19-22</t>
  </si>
  <si>
    <t>23-34</t>
  </si>
  <si>
    <t>35-41</t>
  </si>
  <si>
    <t>01.01.90 мс</t>
  </si>
  <si>
    <t>2:0</t>
  </si>
  <si>
    <r>
      <t>Трошкин Дмитрий Викторович</t>
    </r>
    <r>
      <rPr>
        <sz val="14"/>
        <rFont val="Arial Narrow"/>
        <family val="2"/>
      </rPr>
      <t xml:space="preserve"> главный тренер сбороной </t>
    </r>
  </si>
  <si>
    <t>комады России по самбо</t>
  </si>
  <si>
    <r>
      <t>Гаврилов Владислав Владимирович</t>
    </r>
    <r>
      <rPr>
        <sz val="14"/>
        <rFont val="Arial Narrow"/>
        <family val="2"/>
      </rPr>
      <t xml:space="preserve">  ст. тренер юниорской</t>
    </r>
  </si>
  <si>
    <t>сборной комады России по самбо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</si>
</sst>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0" xfId="15" applyFont="1" applyBorder="1" applyAlignment="1" applyProtection="1">
      <alignment/>
      <protection/>
    </xf>
    <xf numFmtId="0" fontId="7" fillId="0" borderId="0" xfId="15" applyFont="1" applyBorder="1" applyAlignment="1" applyProtection="1">
      <alignment horizontal="left"/>
      <protection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15" fillId="0" borderId="24" xfId="15" applyFont="1" applyBorder="1" applyAlignment="1" applyProtection="1">
      <alignment horizontal="center" vertical="center" wrapText="1"/>
      <protection/>
    </xf>
    <xf numFmtId="0" fontId="15" fillId="0" borderId="25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" fillId="0" borderId="26" xfId="0" applyNumberFormat="1" applyFont="1" applyBorder="1" applyAlignment="1">
      <alignment vertical="center" wrapText="1"/>
    </xf>
    <xf numFmtId="49" fontId="23" fillId="2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15" fillId="6" borderId="23" xfId="15" applyFont="1" applyFill="1" applyBorder="1" applyAlignment="1" applyProtection="1">
      <alignment horizontal="center" vertical="center" wrapText="1"/>
      <protection/>
    </xf>
    <xf numFmtId="0" fontId="15" fillId="6" borderId="24" xfId="15" applyFont="1" applyFill="1" applyBorder="1" applyAlignment="1" applyProtection="1">
      <alignment horizontal="center" vertical="center" wrapText="1"/>
      <protection/>
    </xf>
    <xf numFmtId="0" fontId="15" fillId="6" borderId="25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4" borderId="23" xfId="15" applyFont="1" applyFill="1" applyBorder="1" applyAlignment="1">
      <alignment horizontal="center" vertical="center"/>
    </xf>
    <xf numFmtId="0" fontId="26" fillId="4" borderId="24" xfId="15" applyFont="1" applyFill="1" applyBorder="1" applyAlignment="1">
      <alignment horizontal="center" vertical="center"/>
    </xf>
    <xf numFmtId="0" fontId="26" fillId="4" borderId="25" xfId="15" applyFont="1" applyFill="1" applyBorder="1" applyAlignment="1">
      <alignment horizontal="center" vertical="center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21" fillId="0" borderId="29" xfId="15" applyNumberFormat="1" applyFont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15" applyFont="1" applyFill="1" applyBorder="1" applyAlignment="1">
      <alignment horizontal="left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0" fillId="0" borderId="22" xfId="15" applyNumberFormat="1" applyFont="1" applyBorder="1" applyAlignment="1">
      <alignment horizontal="center" vertical="center" wrapText="1"/>
    </xf>
    <xf numFmtId="0" fontId="7" fillId="0" borderId="21" xfId="15" applyFont="1" applyFill="1" applyBorder="1" applyAlignment="1">
      <alignment horizontal="left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2" fillId="0" borderId="48" xfId="15" applyFont="1" applyBorder="1" applyAlignment="1">
      <alignment horizontal="left" vertical="center" wrapText="1"/>
    </xf>
    <xf numFmtId="0" fontId="32" fillId="0" borderId="7" xfId="15" applyFont="1" applyBorder="1" applyAlignment="1">
      <alignment horizontal="left" vertical="center" wrapText="1"/>
    </xf>
    <xf numFmtId="0" fontId="32" fillId="0" borderId="49" xfId="15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0" borderId="34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17" xfId="15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51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2" fillId="0" borderId="51" xfId="15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34" xfId="15" applyFont="1" applyBorder="1" applyAlignment="1">
      <alignment horizontal="left" vertical="center" wrapText="1"/>
    </xf>
    <xf numFmtId="0" fontId="7" fillId="0" borderId="17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6" borderId="23" xfId="15" applyFont="1" applyFill="1" applyBorder="1" applyAlignment="1">
      <alignment horizontal="center" vertical="center" wrapText="1"/>
    </xf>
    <xf numFmtId="0" fontId="19" fillId="6" borderId="24" xfId="15" applyFont="1" applyFill="1" applyBorder="1" applyAlignment="1">
      <alignment horizontal="center" vertical="center" wrapText="1"/>
    </xf>
    <xf numFmtId="0" fontId="19" fillId="6" borderId="25" xfId="15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33" fillId="0" borderId="19" xfId="0" applyNumberFormat="1" applyFont="1" applyBorder="1" applyAlignment="1">
      <alignment horizontal="left" vertical="center" wrapText="1"/>
    </xf>
    <xf numFmtId="0" fontId="33" fillId="0" borderId="13" xfId="0" applyNumberFormat="1" applyFont="1" applyBorder="1" applyAlignment="1">
      <alignment horizontal="left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3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4" fillId="0" borderId="19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35" fillId="0" borderId="21" xfId="0" applyNumberFormat="1" applyFont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left" vertical="center" wrapText="1"/>
    </xf>
    <xf numFmtId="0" fontId="35" fillId="0" borderId="1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5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4" xfId="0" applyFont="1" applyBorder="1" applyAlignment="1">
      <alignment/>
    </xf>
    <xf numFmtId="0" fontId="37" fillId="0" borderId="4" xfId="0" applyFont="1" applyBorder="1" applyAlignment="1">
      <alignment/>
    </xf>
    <xf numFmtId="49" fontId="0" fillId="0" borderId="67" xfId="0" applyNumberFormat="1" applyFont="1" applyBorder="1" applyAlignment="1">
      <alignment horizontal="center"/>
    </xf>
    <xf numFmtId="0" fontId="38" fillId="0" borderId="9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114300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6;&#1077;&#1075;&#1080;&#1089;&#1090;&#1088;&#1072;&#1094;&#1080;&#1103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10 -14  марта  2011 г.  г. Выкса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0"/>
  <sheetViews>
    <sheetView workbookViewId="0" topLeftCell="A1">
      <selection activeCell="H90" sqref="A1:H90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28.00390625" style="0" customWidth="1"/>
    <col min="4" max="4" width="11.421875" style="0" customWidth="1"/>
    <col min="5" max="5" width="4.421875" style="0" customWidth="1"/>
    <col min="6" max="6" width="20.57421875" style="0" customWidth="1"/>
    <col min="7" max="7" width="5.8515625" style="0" customWidth="1"/>
    <col min="8" max="8" width="21.421875" style="0" customWidth="1"/>
  </cols>
  <sheetData>
    <row r="1" spans="1:8" ht="14.25" customHeight="1" thickBot="1">
      <c r="A1" s="338" t="s">
        <v>30</v>
      </c>
      <c r="B1" s="338"/>
      <c r="C1" s="338"/>
      <c r="D1" s="338"/>
      <c r="E1" s="338"/>
      <c r="F1" s="338"/>
      <c r="G1" s="338"/>
      <c r="H1" s="338"/>
    </row>
    <row r="2" spans="2:8" ht="13.5" customHeight="1" thickBot="1">
      <c r="B2" s="181" t="s">
        <v>32</v>
      </c>
      <c r="C2" s="181"/>
      <c r="D2" s="182" t="str">
        <f>HYPERLINK('[1]реквизиты'!$A$2)</f>
        <v>Чемпионат России по САМБО среди мужчин</v>
      </c>
      <c r="E2" s="183"/>
      <c r="F2" s="183"/>
      <c r="G2" s="183"/>
      <c r="H2" s="184"/>
    </row>
    <row r="3" spans="2:8" ht="15" customHeight="1">
      <c r="B3" s="114"/>
      <c r="C3" s="185" t="str">
        <f>HYPERLINK('[1]реквизиты'!$A$3)</f>
        <v>10 -14  марта  2011 г.  г. Выкса</v>
      </c>
      <c r="D3" s="185"/>
      <c r="E3" s="130"/>
      <c r="G3" s="186" t="str">
        <f>HYPERLINK('пр.взв.'!G3)</f>
        <v>в.к. 62  кг</v>
      </c>
      <c r="H3" s="187"/>
    </row>
    <row r="4" spans="1:8" ht="12.75" customHeight="1">
      <c r="A4" s="167" t="s">
        <v>8</v>
      </c>
      <c r="B4" s="165" t="s">
        <v>3</v>
      </c>
      <c r="C4" s="167" t="s">
        <v>4</v>
      </c>
      <c r="D4" s="167" t="s">
        <v>5</v>
      </c>
      <c r="E4" s="176" t="s">
        <v>6</v>
      </c>
      <c r="F4" s="177"/>
      <c r="G4" s="167" t="s">
        <v>9</v>
      </c>
      <c r="H4" s="167" t="s">
        <v>7</v>
      </c>
    </row>
    <row r="5" spans="1:8" ht="9.75" customHeight="1">
      <c r="A5" s="168"/>
      <c r="B5" s="166"/>
      <c r="C5" s="168"/>
      <c r="D5" s="168"/>
      <c r="E5" s="178"/>
      <c r="F5" s="179"/>
      <c r="G5" s="168"/>
      <c r="H5" s="168"/>
    </row>
    <row r="6" spans="1:8" ht="9" customHeight="1">
      <c r="A6" s="173" t="s">
        <v>34</v>
      </c>
      <c r="B6" s="174">
        <f>'пр.хода А'!M31</f>
        <v>37</v>
      </c>
      <c r="C6" s="371" t="str">
        <f>VLOOKUP(B6,'пр.взв.'!B6:H133,2,FALSE)</f>
        <v>Уин Виталий Юрьевич</v>
      </c>
      <c r="D6" s="373" t="str">
        <f>VLOOKUP(B6,'пр.взв.'!B6:H133,3,FALSE)</f>
        <v>25.06.87 мс</v>
      </c>
      <c r="E6" s="381" t="str">
        <f>VLOOKUP(B6,'пр.взв.'!B6:H133,4,FALSE)</f>
        <v>СФО</v>
      </c>
      <c r="F6" s="374" t="str">
        <f>VLOOKUP(B6,'пр.взв.'!B6:H133,5,FALSE)</f>
        <v>Р.Алтай Д</v>
      </c>
      <c r="G6" s="374" t="str">
        <f>VLOOKUP(B6,'пр.взв.'!B6:H133,6,FALSE)</f>
        <v>001157</v>
      </c>
      <c r="H6" s="371" t="str">
        <f>VLOOKUP(B6,'пр.взв.'!B6:H133,7,FALSE)</f>
        <v>Аткунов С.Ю. Иващенко ВИ Чичинов Р</v>
      </c>
    </row>
    <row r="7" spans="1:8" ht="9" customHeight="1">
      <c r="A7" s="173"/>
      <c r="B7" s="174"/>
      <c r="C7" s="372"/>
      <c r="D7" s="375"/>
      <c r="E7" s="382"/>
      <c r="F7" s="376"/>
      <c r="G7" s="376"/>
      <c r="H7" s="372"/>
    </row>
    <row r="8" spans="1:8" ht="9" customHeight="1">
      <c r="A8" s="173" t="s">
        <v>35</v>
      </c>
      <c r="B8" s="174">
        <f>'пр.хода А'!M39</f>
        <v>4</v>
      </c>
      <c r="C8" s="371" t="str">
        <f>VLOOKUP(B8,'пр.взв.'!B6:H133,2,FALSE)</f>
        <v>Паньков Александр Владимирович </v>
      </c>
      <c r="D8" s="377" t="str">
        <f>VLOOKUP(B8,'пр.взв.'!B6:H133,3,FALSE)</f>
        <v>20.06.79 змс </v>
      </c>
      <c r="E8" s="381" t="str">
        <f>VLOOKUP(B8,'пр.взв.'!B1:H135,4,FALSE)</f>
        <v>ПФО</v>
      </c>
      <c r="F8" s="374" t="str">
        <f>VLOOKUP(B8,'пр.взв.'!B6:H133,5,FALSE)</f>
        <v> Пермск Краснокамск Д</v>
      </c>
      <c r="G8" s="377" t="str">
        <f>VLOOKUP(B8,'пр.взв.'!B6:H133,6,FALSE)</f>
        <v>000699</v>
      </c>
      <c r="H8" s="371" t="str">
        <f>VLOOKUP(B8,'пр.взв.'!B8:H135,7,FALSE)</f>
        <v>Перчик ВТ</v>
      </c>
    </row>
    <row r="9" spans="1:8" ht="9" customHeight="1">
      <c r="A9" s="173"/>
      <c r="B9" s="174"/>
      <c r="C9" s="372"/>
      <c r="D9" s="378"/>
      <c r="E9" s="382"/>
      <c r="F9" s="376"/>
      <c r="G9" s="378"/>
      <c r="H9" s="372"/>
    </row>
    <row r="10" spans="1:8" ht="9" customHeight="1">
      <c r="A10" s="173" t="s">
        <v>36</v>
      </c>
      <c r="B10" s="180">
        <f>'пр.хода А'!R19</f>
        <v>26</v>
      </c>
      <c r="C10" s="371" t="str">
        <f>VLOOKUP(B10,'пр.взв.'!B6:H133,2,FALSE)</f>
        <v>Мацков Владислав Игоревич</v>
      </c>
      <c r="D10" s="377" t="str">
        <f>VLOOKUP(B10,'пр.взв.'!B6:H133,3,FALSE)</f>
        <v>26.06.88 мс</v>
      </c>
      <c r="E10" s="381" t="str">
        <f>VLOOKUP(B10,'пр.взв.'!B1:H137,4,FALSE)</f>
        <v>ЦФО</v>
      </c>
      <c r="F10" s="374" t="str">
        <f>VLOOKUP(B10,'пр.взв.'!B6:H133,5,FALSE)</f>
        <v> Московская Дмитров Д</v>
      </c>
      <c r="G10" s="377" t="str">
        <f>VLOOKUP(B10,'пр.взв.'!B6:H133,6,FALSE)</f>
        <v>003894</v>
      </c>
      <c r="H10" s="371" t="str">
        <f>VLOOKUP(B10,'пр.взв.'!B10:H137,7,FALSE)</f>
        <v>Захаркин АВ, Храпов АВ</v>
      </c>
    </row>
    <row r="11" spans="1:8" ht="9" customHeight="1">
      <c r="A11" s="173"/>
      <c r="B11" s="174"/>
      <c r="C11" s="372"/>
      <c r="D11" s="378"/>
      <c r="E11" s="382"/>
      <c r="F11" s="376"/>
      <c r="G11" s="378"/>
      <c r="H11" s="372"/>
    </row>
    <row r="12" spans="1:8" ht="9" customHeight="1">
      <c r="A12" s="173" t="s">
        <v>36</v>
      </c>
      <c r="B12" s="174">
        <f>'пр.хода Б'!R18</f>
        <v>32</v>
      </c>
      <c r="C12" s="371" t="str">
        <f>VLOOKUP(B12,'пр.взв.'!B6:H133,2,FALSE)</f>
        <v>Балыков Владимир Юрьевич</v>
      </c>
      <c r="D12" s="377" t="str">
        <f>VLOOKUP(B12,'пр.взв.'!B6:H133,3,FALSE)</f>
        <v>15.02.91, мс</v>
      </c>
      <c r="E12" s="381" t="str">
        <f>VLOOKUP(B12,'пр.взв.'!B2:H139,4,FALSE)</f>
        <v>ПФО</v>
      </c>
      <c r="F12" s="374" t="str">
        <f>VLOOKUP(B12,'пр.взв.'!B6:H133,5,FALSE)</f>
        <v>Пензенская,Д</v>
      </c>
      <c r="G12" s="379">
        <f>VLOOKUP(B12,'пр.взв.'!B6:H133,6,FALSE)</f>
        <v>0</v>
      </c>
      <c r="H12" s="371" t="str">
        <f>VLOOKUP(B12,'пр.взв.'!B12:H139,7,FALSE)</f>
        <v>Балыков ЮА</v>
      </c>
    </row>
    <row r="13" spans="1:8" ht="9" customHeight="1">
      <c r="A13" s="173"/>
      <c r="B13" s="174"/>
      <c r="C13" s="372"/>
      <c r="D13" s="378"/>
      <c r="E13" s="382"/>
      <c r="F13" s="376"/>
      <c r="G13" s="380"/>
      <c r="H13" s="372"/>
    </row>
    <row r="14" spans="1:8" ht="9" customHeight="1">
      <c r="A14" s="173" t="s">
        <v>37</v>
      </c>
      <c r="B14" s="174">
        <v>39</v>
      </c>
      <c r="C14" s="371" t="str">
        <f>VLOOKUP(B14,'пр.взв.'!B6:H133,2,FALSE)</f>
        <v>Сливин Александр Игоревич</v>
      </c>
      <c r="D14" s="377" t="str">
        <f>VLOOKUP(B14,'пр.взв.'!B6:H133,3,FALSE)</f>
        <v>11.12.89 кмс</v>
      </c>
      <c r="E14" s="381" t="str">
        <f>VLOOKUP(B14,'пр.взв.'!B1:H141,4,FALSE)</f>
        <v>МОС</v>
      </c>
      <c r="F14" s="374" t="str">
        <f>VLOOKUP(B14,'пр.взв.'!B6:H133,5,FALSE)</f>
        <v>Москва Д</v>
      </c>
      <c r="G14" s="379" t="str">
        <f>VLOOKUP(B14,'пр.взв.'!B6:H133,6,FALSE)</f>
        <v>003100</v>
      </c>
      <c r="H14" s="371" t="str">
        <f>VLOOKUP(B14,'пр.взв.'!B4:H141,7,FALSE)</f>
        <v>Чернорв КК Бобылев АБ</v>
      </c>
    </row>
    <row r="15" spans="1:8" ht="9" customHeight="1">
      <c r="A15" s="173"/>
      <c r="B15" s="174"/>
      <c r="C15" s="372"/>
      <c r="D15" s="378"/>
      <c r="E15" s="382"/>
      <c r="F15" s="376"/>
      <c r="G15" s="380"/>
      <c r="H15" s="372"/>
    </row>
    <row r="16" spans="1:8" ht="9" customHeight="1">
      <c r="A16" s="173" t="s">
        <v>37</v>
      </c>
      <c r="B16" s="174">
        <v>15</v>
      </c>
      <c r="C16" s="371" t="str">
        <f>VLOOKUP(B16,'пр.взв.'!B6:H133,2,FALSE)</f>
        <v>Мудранов Аслан Заудинович</v>
      </c>
      <c r="D16" s="377" t="str">
        <f>VLOOKUP(B16,'пр.взв.'!B6:H133,3,FALSE)</f>
        <v>16.09.87 мс</v>
      </c>
      <c r="E16" s="381" t="str">
        <f>VLOOKUP(B16,'пр.взв.'!B1:H143,4,FALSE)</f>
        <v>ЮФО</v>
      </c>
      <c r="F16" s="374" t="str">
        <f>VLOOKUP(B16,'пр.взв.'!B6:H133,5,FALSE)</f>
        <v>Краснодарский Армавир Д</v>
      </c>
      <c r="G16" s="377" t="str">
        <f>VLOOKUP(B16,'пр.взв.'!B6:H133,6,FALSE)</f>
        <v>000516</v>
      </c>
      <c r="H16" s="371" t="str">
        <f>VLOOKUP(B16,'пр.взв.'!B6:H143,7,FALSE)</f>
        <v>Бабоян РМ</v>
      </c>
    </row>
    <row r="17" spans="1:8" ht="9" customHeight="1">
      <c r="A17" s="173"/>
      <c r="B17" s="174"/>
      <c r="C17" s="372"/>
      <c r="D17" s="378"/>
      <c r="E17" s="382"/>
      <c r="F17" s="376"/>
      <c r="G17" s="378"/>
      <c r="H17" s="372"/>
    </row>
    <row r="18" spans="1:8" ht="9" customHeight="1">
      <c r="A18" s="173" t="s">
        <v>270</v>
      </c>
      <c r="B18" s="174">
        <v>17</v>
      </c>
      <c r="C18" s="371" t="str">
        <f>VLOOKUP(B18,'пр.взв.'!B6:H1338,2,FALSE)</f>
        <v>Бондарев Александр Витальевич</v>
      </c>
      <c r="D18" s="377" t="str">
        <f>VLOOKUP(B18,'пр.взв.'!B6:H133,3,FALSE)</f>
        <v>27.01.90, мс</v>
      </c>
      <c r="E18" s="381" t="str">
        <f>VLOOKUP(B18,'пр.взв.'!B1:H145,4,FALSE)</f>
        <v>ПФО</v>
      </c>
      <c r="F18" s="374" t="str">
        <f>VLOOKUP(B18,'пр.взв.'!B6:H133,5,FALSE)</f>
        <v>Чувашия, Чебоксары ВС</v>
      </c>
      <c r="G18" s="377">
        <f>VLOOKUP(B18,'пр.взв.'!B6:H133,6,FALSE)</f>
        <v>1287</v>
      </c>
      <c r="H18" s="371" t="str">
        <f>VLOOKUP(B18,'пр.взв.'!B1:H145,7,FALSE)</f>
        <v>Пегасов СВ,Малов СА</v>
      </c>
    </row>
    <row r="19" spans="1:8" ht="9" customHeight="1">
      <c r="A19" s="173"/>
      <c r="B19" s="174"/>
      <c r="C19" s="372"/>
      <c r="D19" s="378"/>
      <c r="E19" s="382"/>
      <c r="F19" s="376"/>
      <c r="G19" s="378"/>
      <c r="H19" s="372"/>
    </row>
    <row r="20" spans="1:8" ht="9" customHeight="1">
      <c r="A20" s="173" t="s">
        <v>270</v>
      </c>
      <c r="B20" s="174">
        <v>30</v>
      </c>
      <c r="C20" s="371" t="str">
        <f>VLOOKUP(B20,'пр.взв.'!B6:H133,2,FALSE)</f>
        <v>Абитов Марат Мухаджирович</v>
      </c>
      <c r="D20" s="377" t="str">
        <f>VLOOKUP(B20,'пр.взв.'!B6:H133,3,FALSE)</f>
        <v>05.07.88 мс</v>
      </c>
      <c r="E20" s="381" t="str">
        <f>VLOOKUP(B20,'пр.взв.'!B2:H147,4,FALSE)</f>
        <v>СКФО</v>
      </c>
      <c r="F20" s="374" t="str">
        <f>VLOOKUP(B20,'пр.взв.'!B6:H133,5,FALSE)</f>
        <v>КЧР Д</v>
      </c>
      <c r="G20" s="379">
        <f>VLOOKUP(B20,'пр.взв.'!B6:H133,6,FALSE)</f>
        <v>0</v>
      </c>
      <c r="H20" s="371" t="str">
        <f>VLOOKUP(B20,'пр.взв.'!B2:H147,7,FALSE)</f>
        <v>Пчелкин ВИ, Чомаев ЮС</v>
      </c>
    </row>
    <row r="21" spans="1:8" ht="9" customHeight="1">
      <c r="A21" s="173"/>
      <c r="B21" s="174"/>
      <c r="C21" s="372"/>
      <c r="D21" s="378"/>
      <c r="E21" s="382"/>
      <c r="F21" s="376"/>
      <c r="G21" s="380"/>
      <c r="H21" s="372"/>
    </row>
    <row r="22" spans="1:8" ht="9" customHeight="1">
      <c r="A22" s="173" t="s">
        <v>271</v>
      </c>
      <c r="B22" s="174">
        <v>29</v>
      </c>
      <c r="C22" s="371" t="str">
        <f>VLOOKUP(B22,'пр.взв.'!B6:H133,2,FALSE)</f>
        <v>Саратовцев Вадим Игоревич</v>
      </c>
      <c r="D22" s="377" t="str">
        <f>VLOOKUP(B22,'пр.взв.'!B6:H133,3,FALSE)</f>
        <v>05.10.85 мс</v>
      </c>
      <c r="E22" s="381" t="str">
        <f>VLOOKUP(B22,'пр.взв.'!B2:H149,4,FALSE)</f>
        <v>ПФО</v>
      </c>
      <c r="F22" s="374" t="str">
        <f>VLOOKUP(B22,'пр.взв.'!B6:H133,5,FALSE)</f>
        <v>Нижегородская Выкса ВВ</v>
      </c>
      <c r="G22" s="377" t="str">
        <f>VLOOKUP(B22,'пр.взв.'!B6:H133,6,FALSE)</f>
        <v>008984</v>
      </c>
      <c r="H22" s="371" t="str">
        <f>VLOOKUP(B22,'пр.взв.'!B2:H149,7,FALSE)</f>
        <v>Гордеев МА Егрушов ВИ</v>
      </c>
    </row>
    <row r="23" spans="1:8" ht="9" customHeight="1">
      <c r="A23" s="173"/>
      <c r="B23" s="174"/>
      <c r="C23" s="372"/>
      <c r="D23" s="378"/>
      <c r="E23" s="382"/>
      <c r="F23" s="376"/>
      <c r="G23" s="378"/>
      <c r="H23" s="372"/>
    </row>
    <row r="24" spans="1:8" ht="9" customHeight="1">
      <c r="A24" s="173" t="s">
        <v>271</v>
      </c>
      <c r="B24" s="174">
        <v>19</v>
      </c>
      <c r="C24" s="371" t="str">
        <f>VLOOKUP(B24,'пр.взв.'!B6:H133,2,FALSE)</f>
        <v>Абдуллин Руслан Мансурович</v>
      </c>
      <c r="D24" s="377" t="str">
        <f>VLOOKUP(B24,'пр.взв.'!B6:H133,3,FALSE)</f>
        <v>17.02.89 мс</v>
      </c>
      <c r="E24" s="381" t="str">
        <f>VLOOKUP(B24,'пр.взв.'!B2:H151,4,FALSE)</f>
        <v>СФО</v>
      </c>
      <c r="F24" s="374" t="str">
        <f>VLOOKUP(B24,'пр.взв.'!B6:H133,5,FALSE)</f>
        <v>СФО Омская Омск Д</v>
      </c>
      <c r="G24" s="379">
        <f>VLOOKUP(B24,'пр.взв.'!B6:H133,6,FALSE)</f>
        <v>0</v>
      </c>
      <c r="H24" s="371" t="str">
        <f>VLOOKUP(B24,'пр.взв.'!B4:H151,7,FALSE)</f>
        <v>Бобровский ВА, Горбунов АВ</v>
      </c>
    </row>
    <row r="25" spans="1:8" ht="9" customHeight="1">
      <c r="A25" s="173"/>
      <c r="B25" s="174"/>
      <c r="C25" s="372"/>
      <c r="D25" s="378"/>
      <c r="E25" s="382"/>
      <c r="F25" s="376"/>
      <c r="G25" s="380"/>
      <c r="H25" s="372"/>
    </row>
    <row r="26" spans="1:8" ht="9" customHeight="1">
      <c r="A26" s="173" t="s">
        <v>271</v>
      </c>
      <c r="B26" s="174">
        <v>18</v>
      </c>
      <c r="C26" s="371" t="str">
        <f>VLOOKUP(B26,'пр.взв.'!B6:H133,2,FALSE)</f>
        <v>Унгенфухт Константин Дмитриевич</v>
      </c>
      <c r="D26" s="377" t="str">
        <f>VLOOKUP(B26,'пр.взв.'!B6:H133,3,FALSE)</f>
        <v>22.09.90 мс</v>
      </c>
      <c r="E26" s="381" t="str">
        <f>VLOOKUP(B26,'пр.взв.'!B2:H153,4,FALSE)</f>
        <v>МОС</v>
      </c>
      <c r="F26" s="374" t="str">
        <f>VLOOKUP(B26,'пр.взв.'!B6:H133,5,FALSE)</f>
        <v>Москва Д</v>
      </c>
      <c r="G26" s="379">
        <f>VLOOKUP(B26,'пр.взв.'!B6:H133,6,FALSE)</f>
        <v>0</v>
      </c>
      <c r="H26" s="371" t="str">
        <f>VLOOKUP(B26,'пр.взв.'!B6:H153,7,FALSE)</f>
        <v>Астахов ДБ Попов ДВ</v>
      </c>
    </row>
    <row r="27" spans="1:8" ht="9" customHeight="1">
      <c r="A27" s="173"/>
      <c r="B27" s="174"/>
      <c r="C27" s="372"/>
      <c r="D27" s="378"/>
      <c r="E27" s="382"/>
      <c r="F27" s="376"/>
      <c r="G27" s="380"/>
      <c r="H27" s="372"/>
    </row>
    <row r="28" spans="1:8" ht="9" customHeight="1">
      <c r="A28" s="173" t="s">
        <v>271</v>
      </c>
      <c r="B28" s="174">
        <v>36</v>
      </c>
      <c r="C28" s="371" t="str">
        <f>VLOOKUP(B28,'пр.взв.'!B6:H133,2,FALSE)</f>
        <v>Султангалиев Туремурат Валиханович</v>
      </c>
      <c r="D28" s="377" t="str">
        <f>VLOOKUP(B28,'пр.взв.'!B6:H133,3,FALSE)</f>
        <v>14.06.90 мс</v>
      </c>
      <c r="E28" s="381" t="str">
        <f>VLOOKUP(B28,'пр.взв.'!B2:H155,4,FALSE)</f>
        <v>ПФО</v>
      </c>
      <c r="F28" s="374" t="str">
        <f>VLOOKUP(B28,'пр.взв.'!B6:H133,5,FALSE)</f>
        <v>Оренбургская, Соль-Илецк</v>
      </c>
      <c r="G28" s="379">
        <f>VLOOKUP(B28,'пр.взв.'!B6:H133,6,FALSE)</f>
        <v>0</v>
      </c>
      <c r="H28" s="371" t="str">
        <f>VLOOKUP(B28,'пр.взв.'!B2:H155,7,FALSE)</f>
        <v> Бисенов СТ</v>
      </c>
    </row>
    <row r="29" spans="1:8" ht="9" customHeight="1">
      <c r="A29" s="173"/>
      <c r="B29" s="174"/>
      <c r="C29" s="372"/>
      <c r="D29" s="378"/>
      <c r="E29" s="382"/>
      <c r="F29" s="376"/>
      <c r="G29" s="380"/>
      <c r="H29" s="372"/>
    </row>
    <row r="30" spans="1:8" ht="9" customHeight="1">
      <c r="A30" s="173" t="s">
        <v>272</v>
      </c>
      <c r="B30" s="174">
        <v>21</v>
      </c>
      <c r="C30" s="371" t="str">
        <f>VLOOKUP(B30,'пр.взв.'!B6:H133,2,FALSE)</f>
        <v>Сидоренко Александр Александрович</v>
      </c>
      <c r="D30" s="377" t="str">
        <f>VLOOKUP(B30,'пр.взв.'!B6:H133,3,FALSE)</f>
        <v>05.01.88 мс</v>
      </c>
      <c r="E30" s="381" t="str">
        <f>VLOOKUP(B30,'пр.взв.'!B3:H157,4,FALSE)</f>
        <v>МОС</v>
      </c>
      <c r="F30" s="374" t="str">
        <f>VLOOKUP(B30,'пр.взв.'!B6:H133,5,FALSE)</f>
        <v>Москва Д</v>
      </c>
      <c r="G30" s="377" t="str">
        <f>VLOOKUP(B30,'пр.взв.'!B6:H133,6,FALSE)</f>
        <v>003113</v>
      </c>
      <c r="H30" s="371" t="str">
        <f>VLOOKUP(B30,'пр.взв.'!B3:H157,7,FALSE)</f>
        <v>Бобров АА Павлов ДА</v>
      </c>
    </row>
    <row r="31" spans="1:8" ht="9" customHeight="1">
      <c r="A31" s="173"/>
      <c r="B31" s="174"/>
      <c r="C31" s="372"/>
      <c r="D31" s="378"/>
      <c r="E31" s="382"/>
      <c r="F31" s="376"/>
      <c r="G31" s="378"/>
      <c r="H31" s="372"/>
    </row>
    <row r="32" spans="1:8" ht="9" customHeight="1">
      <c r="A32" s="173" t="s">
        <v>272</v>
      </c>
      <c r="B32" s="174">
        <v>31</v>
      </c>
      <c r="C32" s="371" t="str">
        <f>VLOOKUP(B32,'пр.взв.'!B6:H133,2,FALSE)</f>
        <v>Гусев Сергей Викторович</v>
      </c>
      <c r="D32" s="377" t="str">
        <f>VLOOKUP(B32,'пр.взв.'!B6:H133,3,FALSE)</f>
        <v>24.06.82 мс</v>
      </c>
      <c r="E32" s="381" t="str">
        <f>VLOOKUP(B32,'пр.взв.'!B3:H159,4,FALSE)</f>
        <v>ЦФО</v>
      </c>
      <c r="F32" s="374" t="str">
        <f>VLOOKUP(B32,'пр.взв.'!B6:H159,5,FALSE)</f>
        <v>ЦФО Владимирская Ковров Д</v>
      </c>
      <c r="G32" s="377" t="str">
        <f>VLOOKUP(B32,'пр.взв.'!B6:H133,6,FALSE)</f>
        <v>014461</v>
      </c>
      <c r="H32" s="371" t="str">
        <f>VLOOKUP(B32,'пр.взв.'!B2:H159,7,FALSE)</f>
        <v>Рыбин СМ</v>
      </c>
    </row>
    <row r="33" spans="1:8" ht="9" customHeight="1">
      <c r="A33" s="173"/>
      <c r="B33" s="174"/>
      <c r="C33" s="372"/>
      <c r="D33" s="378"/>
      <c r="E33" s="382"/>
      <c r="F33" s="376"/>
      <c r="G33" s="378"/>
      <c r="H33" s="372"/>
    </row>
    <row r="34" spans="1:8" ht="9" customHeight="1">
      <c r="A34" s="173" t="s">
        <v>272</v>
      </c>
      <c r="B34" s="174">
        <v>10</v>
      </c>
      <c r="C34" s="371" t="str">
        <f>VLOOKUP(B34,'пр.взв.'!B6:H133,2,FALSE)</f>
        <v>Хлыбов Илья Евгеньевич</v>
      </c>
      <c r="D34" s="377" t="str">
        <f>VLOOKUP(B34,'пр.взв.'!B6:H133,3,FALSE)</f>
        <v>27.10.86 змс</v>
      </c>
      <c r="E34" s="381" t="str">
        <f>VLOOKUP(B34,'пр.взв.'!B3:H161,4,FALSE)</f>
        <v>УФО</v>
      </c>
      <c r="F34" s="374" t="str">
        <f>VLOOKUP(B34,'пр.взв.'!B6:H133,5,FALSE)</f>
        <v> Свердловская В.Пышма Д</v>
      </c>
      <c r="G34" s="377" t="str">
        <f>VLOOKUP(B34,'пр.взв.'!B6:H133,6,FALSE)</f>
        <v>000702</v>
      </c>
      <c r="H34" s="371" t="str">
        <f>VLOOKUP(B34,'пр.взв.'!B4:H161,7,FALSE)</f>
        <v>Стенников ВГ Мельников АН</v>
      </c>
    </row>
    <row r="35" spans="1:8" ht="9" customHeight="1">
      <c r="A35" s="173"/>
      <c r="B35" s="174"/>
      <c r="C35" s="372"/>
      <c r="D35" s="378"/>
      <c r="E35" s="382"/>
      <c r="F35" s="376"/>
      <c r="G35" s="378"/>
      <c r="H35" s="372"/>
    </row>
    <row r="36" spans="1:8" ht="9" customHeight="1">
      <c r="A36" s="173" t="s">
        <v>272</v>
      </c>
      <c r="B36" s="174">
        <v>28</v>
      </c>
      <c r="C36" s="371" t="str">
        <f>VLOOKUP(B36,'пр.взв.'!B6:H133,2,FALSE)</f>
        <v>Сапожников Владимир Сергеевич</v>
      </c>
      <c r="D36" s="377" t="str">
        <f>VLOOKUP(B36,'пр.взв.'!B6:H133,3,FALSE)</f>
        <v>22.05.81 мсмк</v>
      </c>
      <c r="E36" s="381" t="str">
        <f>VLOOKUP(B36,'пр.взв.'!B3:H163,4,FALSE)</f>
        <v>ЦФО</v>
      </c>
      <c r="F36" s="374" t="str">
        <f>VLOOKUP(B36,'пр.взв.'!B6:H133,5,FALSE)</f>
        <v> Ярославская Ярославль Д</v>
      </c>
      <c r="G36" s="377" t="str">
        <f>VLOOKUP(B36,'пр.взв.'!B6:H133,6,FALSE)</f>
        <v>004063</v>
      </c>
      <c r="H36" s="371" t="str">
        <f>VLOOKUP(B36,'пр.взв.'!B1:H133,7,FALSE)</f>
        <v>Сапожников СВ Панов ВВ </v>
      </c>
    </row>
    <row r="37" spans="1:8" ht="9" customHeight="1">
      <c r="A37" s="173"/>
      <c r="B37" s="174"/>
      <c r="C37" s="372"/>
      <c r="D37" s="378"/>
      <c r="E37" s="382"/>
      <c r="F37" s="376"/>
      <c r="G37" s="378"/>
      <c r="H37" s="372"/>
    </row>
    <row r="38" spans="1:8" ht="9" customHeight="1">
      <c r="A38" s="173" t="s">
        <v>273</v>
      </c>
      <c r="B38" s="174">
        <v>5</v>
      </c>
      <c r="C38" s="371" t="str">
        <f>VLOOKUP(B38,'пр.взв.'!B6:H133,2,FALSE)</f>
        <v>Селиков Алексей Александрович</v>
      </c>
      <c r="D38" s="377" t="str">
        <f>VLOOKUP(B38,'пр.взв.'!B6:H133,3,FALSE)</f>
        <v>01.06.87 мс</v>
      </c>
      <c r="E38" s="381" t="str">
        <f>VLOOKUP(B38,'пр.взв.'!B3:H165,4,FALSE)</f>
        <v>УФО</v>
      </c>
      <c r="F38" s="374" t="str">
        <f>VLOOKUP(B38,'пр.взв.'!B6:H133,5,FALSE)</f>
        <v>Курганская  Щучте МО</v>
      </c>
      <c r="G38" s="377" t="str">
        <f>VLOOKUP(B38,'пр.взв.'!B6:H133,6,FALSE)</f>
        <v>000368</v>
      </c>
      <c r="H38" s="371" t="str">
        <f>VLOOKUP(B38,'пр.взв.'!B2:H133,7,FALSE)</f>
        <v>Астапов ЛН</v>
      </c>
    </row>
    <row r="39" spans="1:8" ht="9" customHeight="1">
      <c r="A39" s="173"/>
      <c r="B39" s="174"/>
      <c r="C39" s="372"/>
      <c r="D39" s="378"/>
      <c r="E39" s="382"/>
      <c r="F39" s="376"/>
      <c r="G39" s="378"/>
      <c r="H39" s="372"/>
    </row>
    <row r="40" spans="1:8" ht="9" customHeight="1">
      <c r="A40" s="173" t="s">
        <v>273</v>
      </c>
      <c r="B40" s="174">
        <v>20</v>
      </c>
      <c r="C40" s="371" t="str">
        <f>VLOOKUP(B40,'пр.взв.'!B6:H133,2,FALSE)</f>
        <v>Махов Олег Мухамедович</v>
      </c>
      <c r="D40" s="377" t="str">
        <f>VLOOKUP(B40,'пр.взв.'!B6:H133,3,FALSE)</f>
        <v>20.06.86 кмс</v>
      </c>
      <c r="E40" s="381" t="str">
        <f>VLOOKUP(B40,'пр.взв.'!B4:H167,4,FALSE)</f>
        <v>СКФО</v>
      </c>
      <c r="F40" s="374" t="str">
        <f>VLOOKUP(B40,'пр.взв.'!B6:H133,5,FALSE)</f>
        <v>КБР Д</v>
      </c>
      <c r="G40" s="377" t="str">
        <f>VLOOKUP(B40,'пр.взв.'!B6:H133,6,FALSE)</f>
        <v> </v>
      </c>
      <c r="H40" s="371" t="str">
        <f>VLOOKUP(B40,'пр.взв.'!B4:H133,7,FALSE)</f>
        <v>Боготов М, Саральпов О</v>
      </c>
    </row>
    <row r="41" spans="1:8" ht="9" customHeight="1">
      <c r="A41" s="173"/>
      <c r="B41" s="174"/>
      <c r="C41" s="372"/>
      <c r="D41" s="378"/>
      <c r="E41" s="382"/>
      <c r="F41" s="376"/>
      <c r="G41" s="378"/>
      <c r="H41" s="372"/>
    </row>
    <row r="42" spans="1:8" ht="9" customHeight="1">
      <c r="A42" s="173" t="s">
        <v>274</v>
      </c>
      <c r="B42" s="174">
        <v>25</v>
      </c>
      <c r="C42" s="371" t="str">
        <f>VLOOKUP(B42,'пр.взв.'!B6:H133,2,FALSE)</f>
        <v>Теплов Алексей Сергеевич</v>
      </c>
      <c r="D42" s="377" t="str">
        <f>VLOOKUP(B42,'пр.взв.'!B6:H133,3,FALSE)</f>
        <v>18.07.88 мс</v>
      </c>
      <c r="E42" s="381" t="str">
        <f>VLOOKUP(B42,'пр.взв.'!B4:H169,4,FALSE)</f>
        <v>ПФО</v>
      </c>
      <c r="F42" s="374" t="str">
        <f>VLOOKUP(B42,'пр.взв.'!B6:H133,5,FALSE)</f>
        <v>Пензенская Пенза ЛОК</v>
      </c>
      <c r="G42" s="379">
        <f>VLOOKUP(B42,'пр.взв.'!B6:H133,6,FALSE)</f>
        <v>0</v>
      </c>
      <c r="H42" s="371" t="str">
        <f>VLOOKUP(B42,'пр.взв.'!B1:H133,7,FALSE)</f>
        <v>Можаров ОВ, Аникин МС</v>
      </c>
    </row>
    <row r="43" spans="1:8" ht="9" customHeight="1">
      <c r="A43" s="173"/>
      <c r="B43" s="174"/>
      <c r="C43" s="372"/>
      <c r="D43" s="378"/>
      <c r="E43" s="382"/>
      <c r="F43" s="376"/>
      <c r="G43" s="380"/>
      <c r="H43" s="372"/>
    </row>
    <row r="44" spans="1:8" ht="9" customHeight="1">
      <c r="A44" s="173" t="s">
        <v>274</v>
      </c>
      <c r="B44" s="174">
        <v>39</v>
      </c>
      <c r="C44" s="371" t="str">
        <f>VLOOKUP(B44,'пр.взв.'!B6:H133,2,FALSE)</f>
        <v>Сливин Александр Игоревич</v>
      </c>
      <c r="D44" s="377" t="str">
        <f>VLOOKUP(B44,'пр.взв.'!B5:H171,3,FALSE)</f>
        <v>11.12.89 кмс</v>
      </c>
      <c r="E44" s="381" t="str">
        <f>VLOOKUP(B44,'пр.взв.'!B4:H171,4,FALSE)</f>
        <v>МОС</v>
      </c>
      <c r="F44" s="374" t="str">
        <f>VLOOKUP(B44,'пр.взв.'!B6:H133,5,FALSE)</f>
        <v>Москва Д</v>
      </c>
      <c r="G44" s="379" t="str">
        <f>VLOOKUP(B44,'пр.взв.'!B6:H133,6,FALSE)</f>
        <v>003100</v>
      </c>
      <c r="H44" s="371" t="str">
        <f>VLOOKUP(B44,'пр.взв.'!B1:H133,7,FALSE)</f>
        <v>Чернорв КК Бобылев АБ</v>
      </c>
    </row>
    <row r="45" spans="1:8" ht="9" customHeight="1">
      <c r="A45" s="173"/>
      <c r="B45" s="174"/>
      <c r="C45" s="372"/>
      <c r="D45" s="378"/>
      <c r="E45" s="382"/>
      <c r="F45" s="376"/>
      <c r="G45" s="380"/>
      <c r="H45" s="372"/>
    </row>
    <row r="46" spans="1:8" ht="9" customHeight="1">
      <c r="A46" s="173" t="s">
        <v>274</v>
      </c>
      <c r="B46" s="174">
        <v>22</v>
      </c>
      <c r="C46" s="371" t="str">
        <f>VLOOKUP(B46,'пр.взв.'!B6:H133,2,FALSE)</f>
        <v>Королев Максим Сергеевич</v>
      </c>
      <c r="D46" s="377" t="str">
        <f>VLOOKUP(B46,'пр.взв.'!B6:H133,3,FALSE)</f>
        <v>23.06.89 мс</v>
      </c>
      <c r="E46" s="381" t="str">
        <f>VLOOKUP(B46,'пр.взв.'!B4:H173,4,FALSE)</f>
        <v>УФО</v>
      </c>
      <c r="F46" s="374" t="str">
        <f>VLOOKUP(B46,'пр.взв.'!B6:H133,5,FALSE)</f>
        <v>Курганская Курган МО</v>
      </c>
      <c r="G46" s="379">
        <f>VLOOKUP(B46,'пр.взв.'!B6:H133,6,FALSE)</f>
        <v>0</v>
      </c>
      <c r="H46" s="371" t="str">
        <f>VLOOKUP(B46,'пр.взв.'!B2:H133,7,FALSE)</f>
        <v>Стенниов МГ Бородин ОБ</v>
      </c>
    </row>
    <row r="47" spans="1:8" ht="9" customHeight="1">
      <c r="A47" s="173"/>
      <c r="B47" s="174"/>
      <c r="C47" s="372"/>
      <c r="D47" s="378"/>
      <c r="E47" s="382"/>
      <c r="F47" s="376"/>
      <c r="G47" s="380"/>
      <c r="H47" s="372"/>
    </row>
    <row r="48" spans="1:8" ht="9" customHeight="1">
      <c r="A48" s="173" t="s">
        <v>274</v>
      </c>
      <c r="B48" s="174">
        <v>40</v>
      </c>
      <c r="C48" s="371" t="str">
        <f>VLOOKUP(B48,'пр.взв.'!B6:H133,2,FALSE)</f>
        <v>Егоров Геннадий Петрович</v>
      </c>
      <c r="D48" s="377" t="str">
        <f>VLOOKUP(B48,'пр.взв.'!B6:H133,3,FALSE)</f>
        <v>03.06.87 мсмк</v>
      </c>
      <c r="E48" s="381" t="str">
        <f>VLOOKUP(B48,'пр.взв.'!B4:H175,4,FALSE)</f>
        <v>ПФО</v>
      </c>
      <c r="F48" s="374" t="str">
        <f>VLOOKUP(B48,'пр.взв.'!B6:H133,5,FALSE)</f>
        <v> Чувашская Р Чебоксары ВС</v>
      </c>
      <c r="G48" s="377" t="str">
        <f>VLOOKUP(B48,'пр.взв.'!B6:H133,6,FALSE)</f>
        <v>001287</v>
      </c>
      <c r="H48" s="371" t="str">
        <f>VLOOKUP(B48,'пр.взв.'!B2:H133,7,FALSE)</f>
        <v>Малов СА, Рыбаков АБ </v>
      </c>
    </row>
    <row r="49" spans="1:8" ht="9" customHeight="1">
      <c r="A49" s="173"/>
      <c r="B49" s="174"/>
      <c r="C49" s="372"/>
      <c r="D49" s="378"/>
      <c r="E49" s="382"/>
      <c r="F49" s="376"/>
      <c r="G49" s="378"/>
      <c r="H49" s="372"/>
    </row>
    <row r="50" spans="1:8" ht="9" customHeight="1">
      <c r="A50" s="173" t="s">
        <v>275</v>
      </c>
      <c r="B50" s="174">
        <v>33</v>
      </c>
      <c r="C50" s="371" t="str">
        <f>VLOOKUP(B50,'пр.взв.'!B6:H133,2,FALSE)</f>
        <v>Савельев Сергей Анатольевич</v>
      </c>
      <c r="D50" s="377" t="str">
        <f>VLOOKUP(B50,'пр.взв.'!B6:H133,3,FALSE)</f>
        <v>07.02.90 кмс</v>
      </c>
      <c r="E50" s="381" t="str">
        <f>VLOOKUP(B50,'пр.взв.'!B5:H177,4,FALSE)</f>
        <v>ЦФО</v>
      </c>
      <c r="F50" s="374" t="str">
        <f>VLOOKUP(B50,'пр.взв.'!B6:H133,5,FALSE)</f>
        <v>Рязанская ПР</v>
      </c>
      <c r="G50" s="379">
        <f>VLOOKUP(B50,'пр.взв.'!B6:H133,6,FALSE)</f>
        <v>0</v>
      </c>
      <c r="H50" s="371" t="str">
        <f>VLOOKUP(B50,'пр.взв.'!B2:H133,7,FALSE)</f>
        <v>Кидрачев МН, Фофанов КН</v>
      </c>
    </row>
    <row r="51" spans="1:8" ht="9" customHeight="1">
      <c r="A51" s="173"/>
      <c r="B51" s="174"/>
      <c r="C51" s="372"/>
      <c r="D51" s="378"/>
      <c r="E51" s="382"/>
      <c r="F51" s="376"/>
      <c r="G51" s="380"/>
      <c r="H51" s="372"/>
    </row>
    <row r="52" spans="1:8" ht="9" customHeight="1">
      <c r="A52" s="173" t="s">
        <v>275</v>
      </c>
      <c r="B52" s="174">
        <v>9</v>
      </c>
      <c r="C52" s="371" t="str">
        <f>VLOOKUP(B52,'пр.взв.'!B6:H133,2,FALSE)</f>
        <v>Саакян Виталий Рачилович</v>
      </c>
      <c r="D52" s="377" t="str">
        <f>VLOOKUP(B52,'пр.взв.'!B6:H133,3,FALSE)</f>
        <v>10.04.87 мсмк</v>
      </c>
      <c r="E52" s="381" t="str">
        <f>VLOOKUP(B52,'пр.взв.'!B5:H179,4,FALSE)</f>
        <v>ЮФО</v>
      </c>
      <c r="F52" s="374" t="str">
        <f>VLOOKUP(B52,'пр.взв.'!B6:H133,5,FALSE)</f>
        <v>Краснодарски Армавир Д</v>
      </c>
      <c r="G52" s="377" t="str">
        <f>VLOOKUP(B52,'пр.взв.'!B6:H133,6,FALSE)</f>
        <v>000510</v>
      </c>
      <c r="H52" s="371" t="str">
        <f>VLOOKUP(B52,'пр.взв.'!B2:H153,7,FALSE)</f>
        <v>Бабоян РМ</v>
      </c>
    </row>
    <row r="53" spans="1:8" ht="9" customHeight="1">
      <c r="A53" s="173"/>
      <c r="B53" s="174"/>
      <c r="C53" s="372"/>
      <c r="D53" s="378"/>
      <c r="E53" s="382"/>
      <c r="F53" s="376"/>
      <c r="G53" s="378"/>
      <c r="H53" s="372"/>
    </row>
    <row r="54" spans="1:8" ht="9" customHeight="1">
      <c r="A54" s="173" t="s">
        <v>275</v>
      </c>
      <c r="B54" s="174">
        <v>13</v>
      </c>
      <c r="C54" s="371" t="str">
        <f>VLOOKUP(B54,'пр.взв.'!B6:H133,2,FALSE)</f>
        <v>Огузов Альберт Русланович</v>
      </c>
      <c r="D54" s="377" t="str">
        <f>VLOOKUP(B54,'пр.взв.'!B6:H133,3,FALSE)</f>
        <v>28.09.91 мс</v>
      </c>
      <c r="E54" s="381" t="str">
        <f>VLOOKUP(B54,'пр.взв.'!B5:H181,4,FALSE)</f>
        <v>СКФО</v>
      </c>
      <c r="F54" s="374" t="str">
        <f>VLOOKUP(B54,'пр.взв.'!B6:H133,5,FALSE)</f>
        <v>КЧР Черкесск  Д</v>
      </c>
      <c r="G54" s="379">
        <f>VLOOKUP(B54,'пр.взв.'!B6:H133,6,FALSE)</f>
        <v>0</v>
      </c>
      <c r="H54" s="371" t="str">
        <f>VLOOKUP(B54,'пр.взв.'!B2:H155,7,FALSE)</f>
        <v>Пчелкин ВИ, Колмогорцев АИ</v>
      </c>
    </row>
    <row r="55" spans="1:8" ht="9" customHeight="1">
      <c r="A55" s="173"/>
      <c r="B55" s="174"/>
      <c r="C55" s="372"/>
      <c r="D55" s="378"/>
      <c r="E55" s="382"/>
      <c r="F55" s="376"/>
      <c r="G55" s="380"/>
      <c r="H55" s="372"/>
    </row>
    <row r="56" spans="1:8" ht="9" customHeight="1">
      <c r="A56" s="173" t="s">
        <v>275</v>
      </c>
      <c r="B56" s="174">
        <v>3</v>
      </c>
      <c r="C56" s="371" t="str">
        <f>VLOOKUP(B56,'пр.взв.'!B6:H133,2,FALSE)</f>
        <v>Курочкин Максим Игоревич</v>
      </c>
      <c r="D56" s="377" t="str">
        <f>VLOOKUP(B56,'пр.взв.'!B6:H133,3,FALSE)</f>
        <v>18.02.90 мс</v>
      </c>
      <c r="E56" s="381" t="str">
        <f>VLOOKUP(B56,'пр.взв.'!B5:H183,4,FALSE)</f>
        <v>ПФО</v>
      </c>
      <c r="F56" s="374" t="str">
        <f>VLOOKUP(B56,'пр.взв.'!B6:H133,5,FALSE)</f>
        <v>Пензенская Пенза ВС</v>
      </c>
      <c r="G56" s="379" t="str">
        <f>VLOOKUP(B56,'пр.взв.'!B6:H133,6,FALSE)</f>
        <v> </v>
      </c>
      <c r="H56" s="371" t="str">
        <f>VLOOKUP(B56,'пр.взв.'!B3:H157,7,FALSE)</f>
        <v>Надькин ВА Климов ВА, Инвентьев АВ</v>
      </c>
    </row>
    <row r="57" spans="1:8" ht="9" customHeight="1">
      <c r="A57" s="173"/>
      <c r="B57" s="174"/>
      <c r="C57" s="372"/>
      <c r="D57" s="378"/>
      <c r="E57" s="382"/>
      <c r="F57" s="376"/>
      <c r="G57" s="380"/>
      <c r="H57" s="372"/>
    </row>
    <row r="58" spans="1:8" ht="9" customHeight="1">
      <c r="A58" s="173" t="s">
        <v>275</v>
      </c>
      <c r="B58" s="174">
        <v>11</v>
      </c>
      <c r="C58" s="371" t="str">
        <f>VLOOKUP(B58,'пр.взв.'!B6:H133,2,FALSE)</f>
        <v>Сергеев Виталий Николаевич</v>
      </c>
      <c r="D58" s="377" t="str">
        <f>VLOOKUP(B58,'пр.взв.'!B6:H133,3,FALSE)</f>
        <v>03.01.83 змс</v>
      </c>
      <c r="E58" s="381" t="str">
        <f>VLOOKUP(B58,'пр.взв.'!B5:H185,4,FALSE)</f>
        <v>МОС</v>
      </c>
      <c r="F58" s="374" t="str">
        <f>VLOOKUP(B58,'пр.взв.'!B6:H133,5,FALSE)</f>
        <v>Москва Д</v>
      </c>
      <c r="G58" s="379">
        <f>VLOOKUP(B58,'пр.взв.'!B6:H133,6,FALSE)</f>
        <v>0</v>
      </c>
      <c r="H58" s="371" t="str">
        <f>VLOOKUP(B58,'пр.взв.'!B3:H159,7,FALSE)</f>
        <v>Астахов ДБ Попов НГ </v>
      </c>
    </row>
    <row r="59" spans="1:8" ht="9" customHeight="1">
      <c r="A59" s="173"/>
      <c r="B59" s="174"/>
      <c r="C59" s="372"/>
      <c r="D59" s="378"/>
      <c r="E59" s="382"/>
      <c r="F59" s="376"/>
      <c r="G59" s="380"/>
      <c r="H59" s="372"/>
    </row>
    <row r="60" spans="1:8" ht="9" customHeight="1">
      <c r="A60" s="173" t="s">
        <v>275</v>
      </c>
      <c r="B60" s="174">
        <v>31</v>
      </c>
      <c r="C60" s="371" t="str">
        <f>VLOOKUP(B60,'пр.взв.'!B6:H133,2,FALSE)</f>
        <v>Гусев Сергей Викторович</v>
      </c>
      <c r="D60" s="377" t="str">
        <f>VLOOKUP(B60,'пр.взв.'!B6:H133,3,FALSE)</f>
        <v>24.06.82 мс</v>
      </c>
      <c r="E60" s="381" t="str">
        <f>VLOOKUP(B60,'пр.взв.'!B6:H187,4,FALSE)</f>
        <v>ЦФО</v>
      </c>
      <c r="F60" s="374" t="str">
        <f>VLOOKUP(B60,'пр.взв.'!B6:H133,5,FALSE)</f>
        <v>ЦФО Владимирская Ковров Д</v>
      </c>
      <c r="G60" s="377" t="str">
        <f>VLOOKUP(B60,'пр.взв.'!B6:H133,6,FALSE)</f>
        <v>014461</v>
      </c>
      <c r="H60" s="371" t="str">
        <f>VLOOKUP(B60,'пр.взв.'!B3:H161,7,FALSE)</f>
        <v>Рыбин СМ</v>
      </c>
    </row>
    <row r="61" spans="1:8" ht="9" customHeight="1">
      <c r="A61" s="173"/>
      <c r="B61" s="174"/>
      <c r="C61" s="372"/>
      <c r="D61" s="378"/>
      <c r="E61" s="382"/>
      <c r="F61" s="376"/>
      <c r="G61" s="378"/>
      <c r="H61" s="372"/>
    </row>
    <row r="62" spans="1:8" ht="9" customHeight="1">
      <c r="A62" s="173" t="s">
        <v>275</v>
      </c>
      <c r="B62" s="174">
        <v>34</v>
      </c>
      <c r="C62" s="371" t="str">
        <f>VLOOKUP(B62,'пр.взв.'!B6:H133,2,FALSE)</f>
        <v>Кульмяев Николай Васильевич</v>
      </c>
      <c r="D62" s="377" t="str">
        <f>VLOOKUP(B62,'пр.взв.'!B6:H133,3,FALSE)</f>
        <v>29.05.86 кмс</v>
      </c>
      <c r="E62" s="381" t="str">
        <f>VLOOKUP(B62,'пр.взв.'!B2:H189,4,FALSE)</f>
        <v>ПФО</v>
      </c>
      <c r="F62" s="374" t="str">
        <f>VLOOKUP(B62,'пр.взв.'!B6:H133,5,FALSE)</f>
        <v> Нижегородская Выкса ФСИН</v>
      </c>
      <c r="G62" s="377" t="str">
        <f>VLOOKUP(B62,'пр.взв.'!B6:H133,6,FALSE)</f>
        <v>000306</v>
      </c>
      <c r="H62" s="371" t="str">
        <f>VLOOKUP(B62,'пр.взв.'!B3:H163,7,FALSE)</f>
        <v>Гордеев МА Егрушов ВИ</v>
      </c>
    </row>
    <row r="63" spans="1:8" ht="9" customHeight="1">
      <c r="A63" s="173"/>
      <c r="B63" s="174"/>
      <c r="C63" s="372"/>
      <c r="D63" s="378"/>
      <c r="E63" s="382"/>
      <c r="F63" s="376"/>
      <c r="G63" s="378"/>
      <c r="H63" s="372"/>
    </row>
    <row r="64" spans="1:8" ht="9" customHeight="1">
      <c r="A64" s="173" t="s">
        <v>275</v>
      </c>
      <c r="B64" s="174">
        <v>38</v>
      </c>
      <c r="C64" s="371" t="str">
        <f>VLOOKUP(B64,'пр.взв.'!B6:H133,2,FALSE)</f>
        <v>Шукюров Рамиль Дадашалиевич</v>
      </c>
      <c r="D64" s="377" t="str">
        <f>VLOOKUP(B64,'пр.взв.'!B6:H133,3,FALSE)</f>
        <v>11.01.87 мс</v>
      </c>
      <c r="E64" s="381" t="str">
        <f>VLOOKUP(B64,'пр.взв.'!B4:H191,4,FALSE)</f>
        <v>УФО</v>
      </c>
      <c r="F64" s="374" t="str">
        <f>VLOOKUP(B64,'пр.взв.'!B6:H133,5,FALSE)</f>
        <v>УФО ХМАО-Югра Радужный  МО</v>
      </c>
      <c r="G64" s="379">
        <f>VLOOKUP(B64,'пр.взв.'!B6:H133,6,FALSE)</f>
        <v>0</v>
      </c>
      <c r="H64" s="371" t="str">
        <f>VLOOKUP(B64,'пр.взв.'!B3:H165,7,FALSE)</f>
        <v>Саркисян АА Закарьяев АФ</v>
      </c>
    </row>
    <row r="65" spans="1:8" ht="9" customHeight="1">
      <c r="A65" s="173"/>
      <c r="B65" s="174"/>
      <c r="C65" s="372"/>
      <c r="D65" s="378"/>
      <c r="E65" s="382"/>
      <c r="F65" s="376"/>
      <c r="G65" s="380"/>
      <c r="H65" s="372"/>
    </row>
    <row r="66" spans="1:8" ht="9" customHeight="1">
      <c r="A66" s="173" t="s">
        <v>275</v>
      </c>
      <c r="B66" s="174">
        <v>14</v>
      </c>
      <c r="C66" s="371" t="str">
        <f>VLOOKUP(B66,'пр.взв.'!B6:H133,2,FALSE)</f>
        <v>Гусейниев Абдулла Гасанович</v>
      </c>
      <c r="D66" s="377" t="str">
        <f>VLOOKUP(B66,'пр.взв.'!B6:H133,3,FALSE)</f>
        <v>22.07.90 мс</v>
      </c>
      <c r="E66" s="381" t="str">
        <f>VLOOKUP(B66,'пр.взв.'!B6:H193,4,FALSE)</f>
        <v>МОС</v>
      </c>
      <c r="F66" s="374" t="str">
        <f>VLOOKUP(B66,'пр.взв.'!B6:H133,5,FALSE)</f>
        <v>г. Москва Д</v>
      </c>
      <c r="G66" s="377" t="str">
        <f>VLOOKUP(B66,'пр.взв.'!B6:H133,6,FALSE)</f>
        <v>017006</v>
      </c>
      <c r="H66" s="371" t="str">
        <f>VLOOKUP(B66,'пр.взв.'!B4:H167,7,FALSE)</f>
        <v>ЖИЛЯЕВ Д.С КОРОБЕЙНИКОВ М.Ю</v>
      </c>
    </row>
    <row r="67" spans="1:8" ht="9" customHeight="1">
      <c r="A67" s="173"/>
      <c r="B67" s="174"/>
      <c r="C67" s="372"/>
      <c r="D67" s="378"/>
      <c r="E67" s="382"/>
      <c r="F67" s="376"/>
      <c r="G67" s="378"/>
      <c r="H67" s="372"/>
    </row>
    <row r="68" spans="1:8" ht="9" customHeight="1">
      <c r="A68" s="173" t="s">
        <v>275</v>
      </c>
      <c r="B68" s="174">
        <v>12</v>
      </c>
      <c r="C68" s="371" t="str">
        <f>VLOOKUP(B68,'пр.взв.'!B6:H133,2,FALSE)</f>
        <v>Хорошилов Антон Андреевич</v>
      </c>
      <c r="D68" s="377" t="str">
        <f>VLOOKUP(B68,'пр.взв.'!B6:H133,3,FALSE)</f>
        <v>14.05.87 мс</v>
      </c>
      <c r="E68" s="381" t="str">
        <f>VLOOKUP(B68,'пр.взв.'!B6:H195,4,FALSE)</f>
        <v>МОС</v>
      </c>
      <c r="F68" s="374" t="str">
        <f>VLOOKUP(B68,'пр.взв.'!B6:H133,5,FALSE)</f>
        <v>г. Москва Д</v>
      </c>
      <c r="G68" s="377" t="str">
        <f>VLOOKUP(B68,'пр.взв.'!B6:H133,6,FALSE)</f>
        <v>000247</v>
      </c>
      <c r="H68" s="383" t="str">
        <f>VLOOKUP(B68,'пр.взв.'!B4:H169,7,FALSE)</f>
        <v>ФУНТИКОВ П.В   БОБРОВ А.А ПАВЛОВ Д.А    АЛЯМКИН В.Г</v>
      </c>
    </row>
    <row r="69" spans="1:8" ht="9" customHeight="1">
      <c r="A69" s="173"/>
      <c r="B69" s="174"/>
      <c r="C69" s="372"/>
      <c r="D69" s="378"/>
      <c r="E69" s="382"/>
      <c r="F69" s="376"/>
      <c r="G69" s="378"/>
      <c r="H69" s="384"/>
    </row>
    <row r="70" spans="1:8" ht="9" customHeight="1">
      <c r="A70" s="173" t="s">
        <v>275</v>
      </c>
      <c r="B70" s="174">
        <v>24</v>
      </c>
      <c r="C70" s="371" t="str">
        <f>VLOOKUP(B70,'пр.взв.'!B6:H133,2,FALSE)</f>
        <v>Гильванов Дамир Тагирович</v>
      </c>
      <c r="D70" s="377" t="str">
        <f>VLOOKUP(B70,'пр.взв.'!B6:H133,3,FALSE)</f>
        <v>15.02.76 змс</v>
      </c>
      <c r="E70" s="381" t="str">
        <f>VLOOKUP(B70,'пр.взв.'!B1:H197,4,FALSE)</f>
        <v>СФО</v>
      </c>
      <c r="F70" s="374" t="str">
        <f>VLOOKUP(B70,'пр.взв.'!B6:H133,5,FALSE)</f>
        <v>Кемеровская Новокузнецк Д</v>
      </c>
      <c r="G70" s="377" t="str">
        <f>VLOOKUP(B70,'пр.взв.'!B6:H133,6,FALSE)</f>
        <v>008690</v>
      </c>
      <c r="H70" s="371" t="str">
        <f>VLOOKUP(B70,'пр.взв.'!B4:H171,7,FALSE)</f>
        <v>Белашев АК</v>
      </c>
    </row>
    <row r="71" spans="1:8" ht="9" customHeight="1">
      <c r="A71" s="173"/>
      <c r="B71" s="174"/>
      <c r="C71" s="372"/>
      <c r="D71" s="378"/>
      <c r="E71" s="382"/>
      <c r="F71" s="376"/>
      <c r="G71" s="378"/>
      <c r="H71" s="372"/>
    </row>
    <row r="72" spans="1:8" ht="9" customHeight="1">
      <c r="A72" s="173" t="s">
        <v>275</v>
      </c>
      <c r="B72" s="174">
        <v>16</v>
      </c>
      <c r="C72" s="371" t="str">
        <f>VLOOKUP(B72,'пр.взв.'!B6:H133,2,FALSE)</f>
        <v>Борисов Павел Михайлович</v>
      </c>
      <c r="D72" s="377" t="str">
        <f>VLOOKUP(B72,'пр.взв.'!B6:H133,3,FALSE)</f>
        <v>05.03.90 мс</v>
      </c>
      <c r="E72" s="381" t="str">
        <f>VLOOKUP(B72,'пр.взв.'!B2:H199,4,FALSE)</f>
        <v>ЦФО</v>
      </c>
      <c r="F72" s="374" t="str">
        <f>VLOOKUP(B72,'пр.взв.'!B6:H133,5,FALSE)</f>
        <v>Смоленская Смоленск МО</v>
      </c>
      <c r="G72" s="379">
        <f>VLOOKUP(B72,'пр.взв.'!B6:H133,6,FALSE)</f>
        <v>0</v>
      </c>
      <c r="H72" s="371" t="str">
        <f>VLOOKUP(B72,'пр.взв.'!B4:H173,7,FALSE)</f>
        <v>Хомяков ВА</v>
      </c>
    </row>
    <row r="73" spans="1:8" ht="9" customHeight="1">
      <c r="A73" s="173"/>
      <c r="B73" s="174"/>
      <c r="C73" s="372"/>
      <c r="D73" s="378"/>
      <c r="E73" s="382"/>
      <c r="F73" s="376"/>
      <c r="G73" s="380"/>
      <c r="H73" s="372"/>
    </row>
    <row r="74" spans="1:8" ht="9" customHeight="1">
      <c r="A74" s="173" t="s">
        <v>276</v>
      </c>
      <c r="B74" s="174">
        <v>1</v>
      </c>
      <c r="C74" s="371" t="str">
        <f>VLOOKUP(B74,'пр.взв.'!B6:H133,2,FALSE)</f>
        <v>Акмаев Дамир Шамилевич</v>
      </c>
      <c r="D74" s="377" t="str">
        <f>VLOOKUP(B74,'пр.взв.'!B6:H133,3,FALSE)</f>
        <v>28.06.81 мс</v>
      </c>
      <c r="E74" s="381" t="str">
        <f>VLOOKUP(B74,'пр.взв.'!B4:H201,4,FALSE)</f>
        <v>СПБ</v>
      </c>
      <c r="F74" s="374" t="str">
        <f>VLOOKUP(B74,'пр.взв.'!B6:H133,5,FALSE)</f>
        <v>Санкт-Петербург Д</v>
      </c>
      <c r="G74" s="379">
        <f>VLOOKUP(B74,'пр.взв.'!B6:H133,6,FALSE)</f>
        <v>0</v>
      </c>
      <c r="H74" s="371" t="str">
        <f>VLOOKUP(B74,'пр.взв.'!B4:H175,7,FALSE)</f>
        <v>Соколов ЕВ</v>
      </c>
    </row>
    <row r="75" spans="1:8" ht="9" customHeight="1">
      <c r="A75" s="173"/>
      <c r="B75" s="174"/>
      <c r="C75" s="372"/>
      <c r="D75" s="378"/>
      <c r="E75" s="382"/>
      <c r="F75" s="376"/>
      <c r="G75" s="380"/>
      <c r="H75" s="372"/>
    </row>
    <row r="76" spans="1:8" ht="9" customHeight="1">
      <c r="A76" s="173" t="s">
        <v>276</v>
      </c>
      <c r="B76" s="174">
        <v>41</v>
      </c>
      <c r="C76" s="371" t="str">
        <f>VLOOKUP(B76,'пр.взв.'!B6:H133,2,FALSE)</f>
        <v>Рочев Олег Александрович</v>
      </c>
      <c r="D76" s="377" t="str">
        <f>VLOOKUP(B76,'пр.взв.'!B6:H133,3,FALSE)</f>
        <v>25.07.79 змс</v>
      </c>
      <c r="E76" s="381" t="str">
        <f>VLOOKUP(B76,'пр.взв.'!B6:H203,4,FALSE)</f>
        <v>ПФО</v>
      </c>
      <c r="F76" s="374" t="str">
        <f>VLOOKUP(B76,'пр.взв.'!B6:H133,5,FALSE)</f>
        <v> Пермск Краснокамск Д</v>
      </c>
      <c r="G76" s="377" t="str">
        <f>VLOOKUP(B76,'пр.взв.'!B6:H133,6,FALSE)</f>
        <v>008309</v>
      </c>
      <c r="H76" s="371" t="str">
        <f>VLOOKUP(B76,'пр.взв.'!B5:H177,7,FALSE)</f>
        <v>Перчик ВТ</v>
      </c>
    </row>
    <row r="77" spans="1:8" ht="9" customHeight="1">
      <c r="A77" s="173"/>
      <c r="B77" s="174"/>
      <c r="C77" s="372"/>
      <c r="D77" s="378"/>
      <c r="E77" s="382"/>
      <c r="F77" s="376"/>
      <c r="G77" s="378"/>
      <c r="H77" s="372"/>
    </row>
    <row r="78" spans="1:8" ht="9" customHeight="1">
      <c r="A78" s="173" t="s">
        <v>276</v>
      </c>
      <c r="B78" s="174">
        <v>35</v>
      </c>
      <c r="C78" s="371" t="str">
        <f>VLOOKUP(B78,'пр.взв.'!B6:H133,2,FALSE)</f>
        <v>Лозовский Сергей Валерьевич</v>
      </c>
      <c r="D78" s="377" t="str">
        <f>VLOOKUP(B78,'пр.взв.'!B6:H133,3,FALSE)</f>
        <v>30.05.89 мс</v>
      </c>
      <c r="E78" s="381" t="str">
        <f>VLOOKUP(B78,'пр.взв.'!B1:H205,4,FALSE)</f>
        <v>УФО</v>
      </c>
      <c r="F78" s="374" t="str">
        <f>VLOOKUP(B78,'пр.взв.'!B6:H133,5,FALSE)</f>
        <v>Курганская Курган МО</v>
      </c>
      <c r="G78" s="377" t="str">
        <f>VLOOKUP(B78,'пр.взв.'!B6:H133,6,FALSE)</f>
        <v>001662.</v>
      </c>
      <c r="H78" s="371" t="str">
        <f>VLOOKUP(B78,'пр.взв.'!B2:H179,7,FALSE)</f>
        <v>Евтодеев ВФ </v>
      </c>
    </row>
    <row r="79" spans="1:8" ht="9" customHeight="1">
      <c r="A79" s="173"/>
      <c r="B79" s="174"/>
      <c r="C79" s="372"/>
      <c r="D79" s="378"/>
      <c r="E79" s="382"/>
      <c r="F79" s="376"/>
      <c r="G79" s="378"/>
      <c r="H79" s="372"/>
    </row>
    <row r="80" spans="1:8" ht="9" customHeight="1">
      <c r="A80" s="173" t="s">
        <v>276</v>
      </c>
      <c r="B80" s="174">
        <v>7</v>
      </c>
      <c r="C80" s="371" t="str">
        <f>VLOOKUP(B80,'пр.взв.'!B6:H133,2,FALSE)</f>
        <v>Тагиров Мурад Магомедович</v>
      </c>
      <c r="D80" s="377" t="str">
        <f>VLOOKUP(B80,'пр.взв.'!B6:H133,3,FALSE)</f>
        <v>08.04..85 мс</v>
      </c>
      <c r="E80" s="381" t="str">
        <f>VLOOKUP(B80,'пр.взв.'!B1:H207,4,FALSE)</f>
        <v>ЦФО</v>
      </c>
      <c r="F80" s="374" t="str">
        <f>VLOOKUP(B80,'пр.взв.'!B6:H133,5,FALSE)</f>
        <v>Ярославская  Ярославль МО</v>
      </c>
      <c r="G80" s="377" t="str">
        <f>VLOOKUP(B80,'пр.взв.'!B6:H133,6,FALSE)</f>
        <v>004063</v>
      </c>
      <c r="H80" s="371" t="str">
        <f>VLOOKUP(B80,'пр.взв.'!B4:H181,7,FALSE)</f>
        <v>Воронин СМ</v>
      </c>
    </row>
    <row r="81" spans="1:8" ht="9" customHeight="1">
      <c r="A81" s="173"/>
      <c r="B81" s="174"/>
      <c r="C81" s="372"/>
      <c r="D81" s="378"/>
      <c r="E81" s="382"/>
      <c r="F81" s="376"/>
      <c r="G81" s="378"/>
      <c r="H81" s="372"/>
    </row>
    <row r="82" spans="1:8" ht="9" customHeight="1">
      <c r="A82" s="173" t="s">
        <v>276</v>
      </c>
      <c r="B82" s="174">
        <v>2</v>
      </c>
      <c r="C82" s="371" t="str">
        <f>VLOOKUP(B82,'пр.взв.'!B6:H133,2,FALSE)</f>
        <v>Викторов Роман Александрович</v>
      </c>
      <c r="D82" s="377" t="str">
        <f>VLOOKUP(B82,'пр.взв.'!B6:H133,3,FALSE)</f>
        <v>14.01.84 мс</v>
      </c>
      <c r="E82" s="381" t="str">
        <f>VLOOKUP(B82,'пр.взв.'!B2:H209,4,FALSE)</f>
        <v>ЦФО</v>
      </c>
      <c r="F82" s="374" t="str">
        <f>VLOOKUP(B82,'пр.взв.'!B6:H133,5,FALSE)</f>
        <v>Ярославская Ярославль Д</v>
      </c>
      <c r="G82" s="377" t="str">
        <f>VLOOKUP(B82,'пр.взв.'!B6:H133,6,FALSE)</f>
        <v>000558</v>
      </c>
      <c r="H82" s="371" t="str">
        <f>VLOOKUP(B82,'пр.взв.'!B5:H183,7,FALSE)</f>
        <v>Сапожников СВ </v>
      </c>
    </row>
    <row r="83" spans="1:8" ht="9" customHeight="1">
      <c r="A83" s="173"/>
      <c r="B83" s="174"/>
      <c r="C83" s="372"/>
      <c r="D83" s="378"/>
      <c r="E83" s="382"/>
      <c r="F83" s="376"/>
      <c r="G83" s="378"/>
      <c r="H83" s="372"/>
    </row>
    <row r="84" spans="1:8" ht="9" customHeight="1">
      <c r="A84" s="173" t="s">
        <v>276</v>
      </c>
      <c r="B84" s="174">
        <v>6</v>
      </c>
      <c r="C84" s="371" t="str">
        <f>VLOOKUP(B84,'пр.взв.'!B6:H133,2,FALSE)</f>
        <v>Данильченко Константин Владимирович</v>
      </c>
      <c r="D84" s="377" t="str">
        <f>VLOOKUP(B84,'пр.взв.'!B6:H133,3,FALSE)</f>
        <v>08.07.84 мсмк</v>
      </c>
      <c r="E84" s="381" t="str">
        <f>VLOOKUP(B84,'пр.взв.'!B4:H211,4,FALSE)</f>
        <v>ЮФО </v>
      </c>
      <c r="F84" s="374" t="str">
        <f>VLOOKUP(B84,'пр.взв.'!B6:H133,5,FALSE)</f>
        <v>Краснодарский МО</v>
      </c>
      <c r="G84" s="379">
        <f>VLOOKUP(B84,'пр.взв.'!B6:H133,6,FALSE)</f>
        <v>0</v>
      </c>
      <c r="H84" s="371" t="str">
        <f>VLOOKUP(B84,'пр.взв.'!B5:H185,7,FALSE)</f>
        <v>Маркарян АЮ</v>
      </c>
    </row>
    <row r="85" spans="1:8" ht="9" customHeight="1">
      <c r="A85" s="173"/>
      <c r="B85" s="174"/>
      <c r="C85" s="372"/>
      <c r="D85" s="378"/>
      <c r="E85" s="382"/>
      <c r="F85" s="376"/>
      <c r="G85" s="380"/>
      <c r="H85" s="372"/>
    </row>
    <row r="86" spans="1:8" ht="9" customHeight="1">
      <c r="A86" s="173" t="s">
        <v>276</v>
      </c>
      <c r="B86" s="174">
        <v>8</v>
      </c>
      <c r="C86" s="371" t="str">
        <f>VLOOKUP(B86,'пр.взв.'!B6:H133,2,FALSE)</f>
        <v>Саидрахмнов Мустафа</v>
      </c>
      <c r="D86" s="377" t="str">
        <f>VLOOKUP(B86,'пр.взв.'!B6:H133,3,FALSE)</f>
        <v>01.01.90 мс</v>
      </c>
      <c r="E86" s="381" t="str">
        <f>VLOOKUP(B86,'пр.взв.'!B1:H213,4,FALSE)</f>
        <v>СКФО</v>
      </c>
      <c r="F86" s="374" t="str">
        <f>VLOOKUP(B86,'пр.взв.'!B6:H133,5,FALSE)</f>
        <v>Адыгея Майкоп д</v>
      </c>
      <c r="G86" s="379">
        <f>VLOOKUP(B86,'пр.взв.'!B6:H133,6,FALSE)</f>
        <v>0</v>
      </c>
      <c r="H86" s="371" t="str">
        <f>VLOOKUP(B86,'пр.взв.'!B6:H187,7,FALSE)</f>
        <v>Хапай Х. Хапай А</v>
      </c>
    </row>
    <row r="87" spans="1:8" ht="9" customHeight="1">
      <c r="A87" s="173"/>
      <c r="B87" s="174"/>
      <c r="C87" s="372"/>
      <c r="D87" s="378"/>
      <c r="E87" s="382"/>
      <c r="F87" s="376"/>
      <c r="G87" s="380"/>
      <c r="H87" s="372"/>
    </row>
    <row r="88" spans="1:7" ht="12" customHeight="1">
      <c r="A88" s="109" t="str">
        <f>HYPERLINK('[1]реквизиты'!$A$6)</f>
        <v>Гл. судья, судья МК</v>
      </c>
      <c r="B88" s="20"/>
      <c r="C88" s="110"/>
      <c r="D88" s="110"/>
      <c r="E88" s="110"/>
      <c r="F88" s="112" t="str">
        <f>HYPERLINK('[1]реквизиты'!$G$6)</f>
        <v>Р.М. Бабоян</v>
      </c>
      <c r="G88" s="113" t="str">
        <f>HYPERLINK('[1]реквизиты'!$G$7)</f>
        <v>/ г. Армавир /</v>
      </c>
    </row>
    <row r="89" spans="1:8" ht="12.75">
      <c r="A89" s="109" t="str">
        <f>HYPERLINK('[1]реквизиты'!$A$8)</f>
        <v>Гл. секретарь, судья МК</v>
      </c>
      <c r="B89" s="20"/>
      <c r="C89" s="110"/>
      <c r="D89" s="110"/>
      <c r="E89" s="110"/>
      <c r="F89" s="112" t="str">
        <f>HYPERLINK('[1]реквизиты'!$G$8)</f>
        <v>Р.М. Закиров</v>
      </c>
      <c r="G89" s="113" t="str">
        <f>HYPERLINK('[1]реквизиты'!$G$9)</f>
        <v>/  г. Пермь /</v>
      </c>
      <c r="H89" s="20"/>
    </row>
    <row r="90" ht="12.75">
      <c r="D90" s="7"/>
    </row>
  </sheetData>
  <mergeCells count="340">
    <mergeCell ref="B2:C2"/>
    <mergeCell ref="D2:H2"/>
    <mergeCell ref="C3:D3"/>
    <mergeCell ref="G3:H3"/>
    <mergeCell ref="F26:F27"/>
    <mergeCell ref="H26:H27"/>
    <mergeCell ref="F28:F29"/>
    <mergeCell ref="H28:H29"/>
    <mergeCell ref="F30:F31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F24:F25"/>
    <mergeCell ref="H24:H25"/>
    <mergeCell ref="A22:A23"/>
    <mergeCell ref="B22:B23"/>
    <mergeCell ref="A24:A25"/>
    <mergeCell ref="B24:B25"/>
    <mergeCell ref="C24:C25"/>
    <mergeCell ref="D24:D25"/>
    <mergeCell ref="C22:C23"/>
    <mergeCell ref="D22:D23"/>
    <mergeCell ref="F18:F19"/>
    <mergeCell ref="H18:H19"/>
    <mergeCell ref="F20:F21"/>
    <mergeCell ref="H20:H21"/>
    <mergeCell ref="F22:F23"/>
    <mergeCell ref="H22:H23"/>
    <mergeCell ref="A20:A21"/>
    <mergeCell ref="B20:B21"/>
    <mergeCell ref="C20:C21"/>
    <mergeCell ref="D20:D21"/>
    <mergeCell ref="G20:G21"/>
    <mergeCell ref="G22:G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G24:G25"/>
    <mergeCell ref="G26:G27"/>
    <mergeCell ref="G28:G29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E56:E57"/>
    <mergeCell ref="E58:E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F52:F53"/>
    <mergeCell ref="H70:H71"/>
    <mergeCell ref="A70:A71"/>
    <mergeCell ref="B70:B71"/>
    <mergeCell ref="C70:C71"/>
    <mergeCell ref="A62:A63"/>
    <mergeCell ref="B62:B63"/>
    <mergeCell ref="C62:C63"/>
    <mergeCell ref="D62:D63"/>
    <mergeCell ref="D70:D71"/>
    <mergeCell ref="F70:F71"/>
    <mergeCell ref="F58:F59"/>
    <mergeCell ref="F60:F61"/>
    <mergeCell ref="F66:F67"/>
    <mergeCell ref="F48:F49"/>
    <mergeCell ref="F50:F51"/>
    <mergeCell ref="F44:F45"/>
    <mergeCell ref="F46:F47"/>
    <mergeCell ref="F72:F73"/>
    <mergeCell ref="G72:G73"/>
    <mergeCell ref="H72:H73"/>
    <mergeCell ref="F62:F63"/>
    <mergeCell ref="G62:G63"/>
    <mergeCell ref="H62:H63"/>
    <mergeCell ref="F64:F65"/>
    <mergeCell ref="G64:G65"/>
    <mergeCell ref="G70:G71"/>
    <mergeCell ref="H64:H65"/>
    <mergeCell ref="A72:A73"/>
    <mergeCell ref="B72:B73"/>
    <mergeCell ref="C72:C73"/>
    <mergeCell ref="D72:D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F78:F79"/>
    <mergeCell ref="G78:G79"/>
    <mergeCell ref="C78:C79"/>
    <mergeCell ref="D78:D79"/>
    <mergeCell ref="E78:E79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6:A87"/>
    <mergeCell ref="B86:B87"/>
    <mergeCell ref="C86:C87"/>
    <mergeCell ref="D86:D87"/>
    <mergeCell ref="F82:F83"/>
    <mergeCell ref="G82:G83"/>
    <mergeCell ref="C82:C83"/>
    <mergeCell ref="D82:D83"/>
    <mergeCell ref="F86:F87"/>
    <mergeCell ref="G86:G87"/>
    <mergeCell ref="G66:G67"/>
    <mergeCell ref="H66:H67"/>
    <mergeCell ref="A64:A65"/>
    <mergeCell ref="B64:B65"/>
    <mergeCell ref="A66:A67"/>
    <mergeCell ref="B66:B67"/>
    <mergeCell ref="C66:C67"/>
    <mergeCell ref="D66:D67"/>
    <mergeCell ref="C64:C65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60:E61"/>
    <mergeCell ref="E62:E63"/>
    <mergeCell ref="E64:E65"/>
    <mergeCell ref="E66:E67"/>
    <mergeCell ref="E70:E71"/>
    <mergeCell ref="E72:E73"/>
    <mergeCell ref="E74:E75"/>
    <mergeCell ref="E76:E77"/>
    <mergeCell ref="E80:E81"/>
    <mergeCell ref="E82:E83"/>
    <mergeCell ref="E84:E85"/>
    <mergeCell ref="E86:E8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1">
      <selection activeCell="C12" sqref="C12:F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75" t="s">
        <v>30</v>
      </c>
      <c r="B1" s="175"/>
      <c r="C1" s="175"/>
      <c r="D1" s="175"/>
      <c r="E1" s="175"/>
      <c r="F1" s="175"/>
      <c r="G1" s="175"/>
      <c r="H1" s="175"/>
    </row>
    <row r="2" spans="2:8" ht="19.5" customHeight="1" thickBot="1">
      <c r="B2" s="181" t="s">
        <v>33</v>
      </c>
      <c r="C2" s="181"/>
      <c r="D2" s="182" t="str">
        <f>HYPERLINK('[1]реквизиты'!$A$2)</f>
        <v>Чемпионат России по САМБО среди мужчин</v>
      </c>
      <c r="E2" s="183"/>
      <c r="F2" s="183"/>
      <c r="G2" s="183"/>
      <c r="H2" s="184"/>
    </row>
    <row r="3" spans="2:8" ht="12.75" customHeight="1">
      <c r="B3" s="114"/>
      <c r="C3" s="185" t="str">
        <f>HYPERLINK('[1]реквизиты'!$A$3)</f>
        <v>10 -14  марта  2011 г.  г. Выкса</v>
      </c>
      <c r="D3" s="185"/>
      <c r="E3" s="130"/>
      <c r="G3" s="190" t="s">
        <v>262</v>
      </c>
      <c r="H3" s="190"/>
    </row>
    <row r="4" spans="1:8" ht="12.75" customHeight="1">
      <c r="A4" s="213" t="s">
        <v>2</v>
      </c>
      <c r="B4" s="213" t="s">
        <v>3</v>
      </c>
      <c r="C4" s="213" t="s">
        <v>4</v>
      </c>
      <c r="D4" s="213" t="s">
        <v>5</v>
      </c>
      <c r="E4" s="178" t="s">
        <v>6</v>
      </c>
      <c r="F4" s="179"/>
      <c r="G4" s="213" t="s">
        <v>9</v>
      </c>
      <c r="H4" s="213" t="s">
        <v>7</v>
      </c>
    </row>
    <row r="5" spans="1:8" ht="12.75" customHeight="1">
      <c r="A5" s="168"/>
      <c r="B5" s="168"/>
      <c r="C5" s="168"/>
      <c r="D5" s="168"/>
      <c r="E5" s="178"/>
      <c r="F5" s="179"/>
      <c r="G5" s="168"/>
      <c r="H5" s="168"/>
    </row>
    <row r="6" spans="1:8" ht="12.75" customHeight="1">
      <c r="A6" s="207"/>
      <c r="B6" s="208">
        <v>1</v>
      </c>
      <c r="C6" s="200" t="s">
        <v>239</v>
      </c>
      <c r="D6" s="201" t="s">
        <v>265</v>
      </c>
      <c r="E6" s="171" t="s">
        <v>240</v>
      </c>
      <c r="F6" s="198" t="s">
        <v>264</v>
      </c>
      <c r="G6" s="193"/>
      <c r="H6" s="200" t="s">
        <v>241</v>
      </c>
    </row>
    <row r="7" spans="1:8" ht="15" customHeight="1">
      <c r="A7" s="207"/>
      <c r="B7" s="208"/>
      <c r="C7" s="200"/>
      <c r="D7" s="202"/>
      <c r="E7" s="172"/>
      <c r="F7" s="198"/>
      <c r="G7" s="193"/>
      <c r="H7" s="202"/>
    </row>
    <row r="8" spans="1:8" ht="12.75" customHeight="1">
      <c r="A8" s="207"/>
      <c r="B8" s="208">
        <v>2</v>
      </c>
      <c r="C8" s="196" t="s">
        <v>85</v>
      </c>
      <c r="D8" s="197" t="s">
        <v>86</v>
      </c>
      <c r="E8" s="171" t="s">
        <v>87</v>
      </c>
      <c r="F8" s="198" t="s">
        <v>88</v>
      </c>
      <c r="G8" s="197" t="s">
        <v>89</v>
      </c>
      <c r="H8" s="196" t="s">
        <v>90</v>
      </c>
    </row>
    <row r="9" spans="1:8" ht="15" customHeight="1">
      <c r="A9" s="207"/>
      <c r="B9" s="208"/>
      <c r="C9" s="196"/>
      <c r="D9" s="197"/>
      <c r="E9" s="172"/>
      <c r="F9" s="198"/>
      <c r="G9" s="197"/>
      <c r="H9" s="196"/>
    </row>
    <row r="10" spans="1:8" ht="15" customHeight="1">
      <c r="A10" s="207"/>
      <c r="B10" s="208">
        <v>3</v>
      </c>
      <c r="C10" s="200" t="s">
        <v>211</v>
      </c>
      <c r="D10" s="201" t="s">
        <v>212</v>
      </c>
      <c r="E10" s="171" t="s">
        <v>118</v>
      </c>
      <c r="F10" s="198" t="s">
        <v>213</v>
      </c>
      <c r="G10" s="193" t="s">
        <v>214</v>
      </c>
      <c r="H10" s="200" t="s">
        <v>215</v>
      </c>
    </row>
    <row r="11" spans="1:8" ht="15.75" customHeight="1">
      <c r="A11" s="207"/>
      <c r="B11" s="208"/>
      <c r="C11" s="200"/>
      <c r="D11" s="202"/>
      <c r="E11" s="172"/>
      <c r="F11" s="198"/>
      <c r="G11" s="193"/>
      <c r="H11" s="202"/>
    </row>
    <row r="12" spans="1:8" ht="12.75" customHeight="1">
      <c r="A12" s="207"/>
      <c r="B12" s="206">
        <v>4</v>
      </c>
      <c r="C12" s="200" t="s">
        <v>138</v>
      </c>
      <c r="D12" s="201" t="s">
        <v>139</v>
      </c>
      <c r="E12" s="171" t="s">
        <v>118</v>
      </c>
      <c r="F12" s="198" t="s">
        <v>140</v>
      </c>
      <c r="G12" s="193" t="s">
        <v>141</v>
      </c>
      <c r="H12" s="200" t="s">
        <v>142</v>
      </c>
    </row>
    <row r="13" spans="1:8" ht="15" customHeight="1">
      <c r="A13" s="207"/>
      <c r="B13" s="206"/>
      <c r="C13" s="200"/>
      <c r="D13" s="202"/>
      <c r="E13" s="172"/>
      <c r="F13" s="198"/>
      <c r="G13" s="193"/>
      <c r="H13" s="202"/>
    </row>
    <row r="14" spans="1:8" ht="12.75" customHeight="1">
      <c r="A14" s="207"/>
      <c r="B14" s="208">
        <v>5</v>
      </c>
      <c r="C14" s="196" t="s">
        <v>246</v>
      </c>
      <c r="D14" s="197" t="s">
        <v>247</v>
      </c>
      <c r="E14" s="171" t="s">
        <v>82</v>
      </c>
      <c r="F14" s="198" t="s">
        <v>248</v>
      </c>
      <c r="G14" s="197" t="s">
        <v>249</v>
      </c>
      <c r="H14" s="196" t="s">
        <v>250</v>
      </c>
    </row>
    <row r="15" spans="1:8" ht="15" customHeight="1">
      <c r="A15" s="207"/>
      <c r="B15" s="208"/>
      <c r="C15" s="196"/>
      <c r="D15" s="197"/>
      <c r="E15" s="172"/>
      <c r="F15" s="198"/>
      <c r="G15" s="197"/>
      <c r="H15" s="196"/>
    </row>
    <row r="16" spans="1:8" ht="12.75" customHeight="1">
      <c r="A16" s="207"/>
      <c r="B16" s="208">
        <v>6</v>
      </c>
      <c r="C16" s="200" t="s">
        <v>230</v>
      </c>
      <c r="D16" s="201" t="s">
        <v>231</v>
      </c>
      <c r="E16" s="171" t="s">
        <v>232</v>
      </c>
      <c r="F16" s="198" t="s">
        <v>233</v>
      </c>
      <c r="G16" s="193"/>
      <c r="H16" s="200" t="s">
        <v>234</v>
      </c>
    </row>
    <row r="17" spans="1:8" ht="15" customHeight="1">
      <c r="A17" s="207"/>
      <c r="B17" s="208"/>
      <c r="C17" s="200"/>
      <c r="D17" s="202"/>
      <c r="E17" s="172"/>
      <c r="F17" s="198"/>
      <c r="G17" s="193"/>
      <c r="H17" s="202"/>
    </row>
    <row r="18" spans="1:8" ht="12.75" customHeight="1">
      <c r="A18" s="207"/>
      <c r="B18" s="208">
        <v>7</v>
      </c>
      <c r="C18" s="196" t="s">
        <v>184</v>
      </c>
      <c r="D18" s="197" t="s">
        <v>185</v>
      </c>
      <c r="E18" s="171" t="s">
        <v>87</v>
      </c>
      <c r="F18" s="198" t="s">
        <v>186</v>
      </c>
      <c r="G18" s="197" t="s">
        <v>187</v>
      </c>
      <c r="H18" s="196" t="s">
        <v>188</v>
      </c>
    </row>
    <row r="19" spans="1:8" ht="15" customHeight="1">
      <c r="A19" s="207"/>
      <c r="B19" s="208"/>
      <c r="C19" s="196"/>
      <c r="D19" s="197"/>
      <c r="E19" s="172"/>
      <c r="F19" s="198"/>
      <c r="G19" s="197"/>
      <c r="H19" s="196"/>
    </row>
    <row r="20" spans="1:8" ht="12.75" customHeight="1">
      <c r="A20" s="207"/>
      <c r="B20" s="206">
        <v>8</v>
      </c>
      <c r="C20" s="200" t="s">
        <v>259</v>
      </c>
      <c r="D20" s="193" t="s">
        <v>277</v>
      </c>
      <c r="E20" s="171" t="s">
        <v>163</v>
      </c>
      <c r="F20" s="198" t="s">
        <v>260</v>
      </c>
      <c r="G20" s="193"/>
      <c r="H20" s="200" t="s">
        <v>261</v>
      </c>
    </row>
    <row r="21" spans="1:8" ht="15" customHeight="1">
      <c r="A21" s="207"/>
      <c r="B21" s="206"/>
      <c r="C21" s="200"/>
      <c r="D21" s="212"/>
      <c r="E21" s="172"/>
      <c r="F21" s="198"/>
      <c r="G21" s="193"/>
      <c r="H21" s="202"/>
    </row>
    <row r="22" spans="1:8" ht="12.75" customHeight="1">
      <c r="A22" s="207"/>
      <c r="B22" s="208">
        <v>9</v>
      </c>
      <c r="C22" s="200" t="s">
        <v>226</v>
      </c>
      <c r="D22" s="201" t="s">
        <v>227</v>
      </c>
      <c r="E22" s="171" t="s">
        <v>218</v>
      </c>
      <c r="F22" s="198" t="s">
        <v>228</v>
      </c>
      <c r="G22" s="193" t="s">
        <v>229</v>
      </c>
      <c r="H22" s="200" t="s">
        <v>221</v>
      </c>
    </row>
    <row r="23" spans="1:8" ht="15" customHeight="1">
      <c r="A23" s="207"/>
      <c r="B23" s="208"/>
      <c r="C23" s="200"/>
      <c r="D23" s="202"/>
      <c r="E23" s="172"/>
      <c r="F23" s="198"/>
      <c r="G23" s="193"/>
      <c r="H23" s="202"/>
    </row>
    <row r="24" spans="1:8" ht="12.75" customHeight="1">
      <c r="A24" s="207"/>
      <c r="B24" s="206">
        <v>10</v>
      </c>
      <c r="C24" s="196" t="s">
        <v>175</v>
      </c>
      <c r="D24" s="197" t="s">
        <v>176</v>
      </c>
      <c r="E24" s="171" t="s">
        <v>82</v>
      </c>
      <c r="F24" s="198" t="s">
        <v>177</v>
      </c>
      <c r="G24" s="197" t="s">
        <v>178</v>
      </c>
      <c r="H24" s="196" t="s">
        <v>179</v>
      </c>
    </row>
    <row r="25" spans="1:8" ht="15" customHeight="1">
      <c r="A25" s="207"/>
      <c r="B25" s="206"/>
      <c r="C25" s="196"/>
      <c r="D25" s="197"/>
      <c r="E25" s="172"/>
      <c r="F25" s="198"/>
      <c r="G25" s="197"/>
      <c r="H25" s="196"/>
    </row>
    <row r="26" spans="1:8" ht="12.75" customHeight="1">
      <c r="A26" s="207"/>
      <c r="B26" s="206">
        <v>11</v>
      </c>
      <c r="C26" s="200" t="s">
        <v>113</v>
      </c>
      <c r="D26" s="201" t="s">
        <v>114</v>
      </c>
      <c r="E26" s="171" t="s">
        <v>93</v>
      </c>
      <c r="F26" s="198" t="s">
        <v>94</v>
      </c>
      <c r="G26" s="193"/>
      <c r="H26" s="200" t="s">
        <v>115</v>
      </c>
    </row>
    <row r="27" spans="1:8" ht="15" customHeight="1">
      <c r="A27" s="207"/>
      <c r="B27" s="206"/>
      <c r="C27" s="200"/>
      <c r="D27" s="202"/>
      <c r="E27" s="172"/>
      <c r="F27" s="198"/>
      <c r="G27" s="193"/>
      <c r="H27" s="202"/>
    </row>
    <row r="28" spans="1:8" ht="15.75" customHeight="1">
      <c r="A28" s="207"/>
      <c r="B28" s="206">
        <v>12</v>
      </c>
      <c r="C28" s="215" t="s">
        <v>109</v>
      </c>
      <c r="D28" s="201" t="s">
        <v>110</v>
      </c>
      <c r="E28" s="171" t="s">
        <v>93</v>
      </c>
      <c r="F28" s="210" t="s">
        <v>106</v>
      </c>
      <c r="G28" s="193" t="s">
        <v>111</v>
      </c>
      <c r="H28" s="200" t="s">
        <v>112</v>
      </c>
    </row>
    <row r="29" spans="1:8" ht="15" customHeight="1">
      <c r="A29" s="207"/>
      <c r="B29" s="206"/>
      <c r="C29" s="215"/>
      <c r="D29" s="209"/>
      <c r="E29" s="172"/>
      <c r="F29" s="210"/>
      <c r="G29" s="193"/>
      <c r="H29" s="202"/>
    </row>
    <row r="30" spans="1:8" ht="12.75" customHeight="1">
      <c r="A30" s="207"/>
      <c r="B30" s="206">
        <v>13</v>
      </c>
      <c r="C30" s="200" t="s">
        <v>161</v>
      </c>
      <c r="D30" s="201" t="s">
        <v>162</v>
      </c>
      <c r="E30" s="171" t="s">
        <v>163</v>
      </c>
      <c r="F30" s="198" t="s">
        <v>164</v>
      </c>
      <c r="G30" s="193"/>
      <c r="H30" s="200" t="s">
        <v>165</v>
      </c>
    </row>
    <row r="31" spans="1:8" ht="15" customHeight="1">
      <c r="A31" s="207"/>
      <c r="B31" s="206"/>
      <c r="C31" s="200"/>
      <c r="D31" s="202"/>
      <c r="E31" s="172"/>
      <c r="F31" s="198"/>
      <c r="G31" s="193"/>
      <c r="H31" s="202"/>
    </row>
    <row r="32" spans="1:8" ht="12.75" customHeight="1">
      <c r="A32" s="207"/>
      <c r="B32" s="206">
        <v>14</v>
      </c>
      <c r="C32" s="215" t="s">
        <v>104</v>
      </c>
      <c r="D32" s="201" t="s">
        <v>105</v>
      </c>
      <c r="E32" s="171" t="s">
        <v>93</v>
      </c>
      <c r="F32" s="210" t="s">
        <v>106</v>
      </c>
      <c r="G32" s="193" t="s">
        <v>107</v>
      </c>
      <c r="H32" s="200" t="s">
        <v>108</v>
      </c>
    </row>
    <row r="33" spans="1:8" ht="15" customHeight="1">
      <c r="A33" s="207"/>
      <c r="B33" s="206"/>
      <c r="C33" s="215"/>
      <c r="D33" s="209"/>
      <c r="E33" s="172"/>
      <c r="F33" s="210"/>
      <c r="G33" s="193"/>
      <c r="H33" s="202"/>
    </row>
    <row r="34" spans="1:8" ht="12.75" customHeight="1">
      <c r="A34" s="207"/>
      <c r="B34" s="208">
        <v>15</v>
      </c>
      <c r="C34" s="196" t="s">
        <v>216</v>
      </c>
      <c r="D34" s="197" t="s">
        <v>217</v>
      </c>
      <c r="E34" s="171" t="s">
        <v>218</v>
      </c>
      <c r="F34" s="198" t="s">
        <v>219</v>
      </c>
      <c r="G34" s="197" t="s">
        <v>220</v>
      </c>
      <c r="H34" s="196" t="s">
        <v>221</v>
      </c>
    </row>
    <row r="35" spans="1:8" ht="15" customHeight="1">
      <c r="A35" s="207"/>
      <c r="B35" s="208"/>
      <c r="C35" s="196"/>
      <c r="D35" s="197"/>
      <c r="E35" s="172"/>
      <c r="F35" s="198"/>
      <c r="G35" s="197"/>
      <c r="H35" s="196"/>
    </row>
    <row r="36" spans="1:8" ht="15.75" customHeight="1">
      <c r="A36" s="207"/>
      <c r="B36" s="208">
        <v>16</v>
      </c>
      <c r="C36" s="200" t="s">
        <v>207</v>
      </c>
      <c r="D36" s="193" t="s">
        <v>208</v>
      </c>
      <c r="E36" s="171" t="s">
        <v>87</v>
      </c>
      <c r="F36" s="198" t="s">
        <v>209</v>
      </c>
      <c r="G36" s="193"/>
      <c r="H36" s="200" t="s">
        <v>210</v>
      </c>
    </row>
    <row r="37" spans="1:8" ht="12.75" customHeight="1">
      <c r="A37" s="207"/>
      <c r="B37" s="208"/>
      <c r="C37" s="200"/>
      <c r="D37" s="212"/>
      <c r="E37" s="172"/>
      <c r="F37" s="198"/>
      <c r="G37" s="193"/>
      <c r="H37" s="202"/>
    </row>
    <row r="38" spans="1:8" ht="12.75" customHeight="1">
      <c r="A38" s="207"/>
      <c r="B38" s="208">
        <v>17</v>
      </c>
      <c r="C38" s="200" t="s">
        <v>121</v>
      </c>
      <c r="D38" s="201" t="s">
        <v>122</v>
      </c>
      <c r="E38" s="171" t="s">
        <v>118</v>
      </c>
      <c r="F38" s="210" t="s">
        <v>123</v>
      </c>
      <c r="G38" s="193">
        <v>1287</v>
      </c>
      <c r="H38" s="200" t="s">
        <v>124</v>
      </c>
    </row>
    <row r="39" spans="1:8" ht="12.75" customHeight="1">
      <c r="A39" s="207"/>
      <c r="B39" s="208"/>
      <c r="C39" s="200"/>
      <c r="D39" s="209"/>
      <c r="E39" s="172"/>
      <c r="F39" s="210"/>
      <c r="G39" s="193"/>
      <c r="H39" s="202"/>
    </row>
    <row r="40" spans="1:8" ht="12.75" customHeight="1">
      <c r="A40" s="207"/>
      <c r="B40" s="206">
        <v>18</v>
      </c>
      <c r="C40" s="200" t="s">
        <v>101</v>
      </c>
      <c r="D40" s="201" t="s">
        <v>102</v>
      </c>
      <c r="E40" s="171" t="s">
        <v>93</v>
      </c>
      <c r="F40" s="198" t="s">
        <v>94</v>
      </c>
      <c r="G40" s="193"/>
      <c r="H40" s="200" t="s">
        <v>103</v>
      </c>
    </row>
    <row r="41" spans="1:8" ht="12.75" customHeight="1">
      <c r="A41" s="207"/>
      <c r="B41" s="206"/>
      <c r="C41" s="200"/>
      <c r="D41" s="202"/>
      <c r="E41" s="172"/>
      <c r="F41" s="198"/>
      <c r="G41" s="193"/>
      <c r="H41" s="202"/>
    </row>
    <row r="42" spans="1:8" ht="12.75" customHeight="1">
      <c r="A42" s="207"/>
      <c r="B42" s="206">
        <v>19</v>
      </c>
      <c r="C42" s="196" t="s">
        <v>151</v>
      </c>
      <c r="D42" s="197" t="s">
        <v>152</v>
      </c>
      <c r="E42" s="171" t="s">
        <v>153</v>
      </c>
      <c r="F42" s="198" t="s">
        <v>154</v>
      </c>
      <c r="G42" s="197"/>
      <c r="H42" s="196" t="s">
        <v>155</v>
      </c>
    </row>
    <row r="43" spans="1:8" ht="12.75" customHeight="1">
      <c r="A43" s="207"/>
      <c r="B43" s="206"/>
      <c r="C43" s="196"/>
      <c r="D43" s="214"/>
      <c r="E43" s="172"/>
      <c r="F43" s="198"/>
      <c r="G43" s="197"/>
      <c r="H43" s="214"/>
    </row>
    <row r="44" spans="1:8" ht="12.75" customHeight="1">
      <c r="A44" s="207"/>
      <c r="B44" s="208">
        <v>20</v>
      </c>
      <c r="C44" s="200" t="s">
        <v>222</v>
      </c>
      <c r="D44" s="201" t="s">
        <v>223</v>
      </c>
      <c r="E44" s="171" t="s">
        <v>163</v>
      </c>
      <c r="F44" s="198" t="s">
        <v>224</v>
      </c>
      <c r="G44" s="193" t="s">
        <v>214</v>
      </c>
      <c r="H44" s="200" t="s">
        <v>225</v>
      </c>
    </row>
    <row r="45" spans="1:8" ht="12.75" customHeight="1">
      <c r="A45" s="207"/>
      <c r="B45" s="208"/>
      <c r="C45" s="200"/>
      <c r="D45" s="202"/>
      <c r="E45" s="172"/>
      <c r="F45" s="198"/>
      <c r="G45" s="193"/>
      <c r="H45" s="202"/>
    </row>
    <row r="46" spans="1:8" ht="12.75" customHeight="1">
      <c r="A46" s="207"/>
      <c r="B46" s="206">
        <v>21</v>
      </c>
      <c r="C46" s="200" t="s">
        <v>91</v>
      </c>
      <c r="D46" s="201" t="s">
        <v>92</v>
      </c>
      <c r="E46" s="171" t="s">
        <v>93</v>
      </c>
      <c r="F46" s="198" t="s">
        <v>94</v>
      </c>
      <c r="G46" s="193" t="s">
        <v>95</v>
      </c>
      <c r="H46" s="200" t="s">
        <v>96</v>
      </c>
    </row>
    <row r="47" spans="1:8" ht="12.75" customHeight="1">
      <c r="A47" s="207"/>
      <c r="B47" s="206"/>
      <c r="C47" s="200"/>
      <c r="D47" s="202"/>
      <c r="E47" s="172"/>
      <c r="F47" s="198"/>
      <c r="G47" s="193"/>
      <c r="H47" s="202"/>
    </row>
    <row r="48" spans="1:8" ht="12.75" customHeight="1">
      <c r="A48" s="207"/>
      <c r="B48" s="208">
        <v>22</v>
      </c>
      <c r="C48" s="200" t="s">
        <v>251</v>
      </c>
      <c r="D48" s="201" t="s">
        <v>252</v>
      </c>
      <c r="E48" s="171" t="s">
        <v>82</v>
      </c>
      <c r="F48" s="198" t="s">
        <v>253</v>
      </c>
      <c r="G48" s="193"/>
      <c r="H48" s="200" t="s">
        <v>254</v>
      </c>
    </row>
    <row r="49" spans="1:8" ht="12.75" customHeight="1">
      <c r="A49" s="207"/>
      <c r="B49" s="208"/>
      <c r="C49" s="200"/>
      <c r="D49" s="202"/>
      <c r="E49" s="172"/>
      <c r="F49" s="198"/>
      <c r="G49" s="193"/>
      <c r="H49" s="202"/>
    </row>
    <row r="50" spans="1:8" ht="12.75" customHeight="1">
      <c r="A50" s="207"/>
      <c r="B50" s="208">
        <v>23</v>
      </c>
      <c r="C50" s="200" t="s">
        <v>242</v>
      </c>
      <c r="D50" s="201" t="s">
        <v>243</v>
      </c>
      <c r="E50" s="171" t="s">
        <v>163</v>
      </c>
      <c r="F50" s="198" t="s">
        <v>244</v>
      </c>
      <c r="G50" s="193"/>
      <c r="H50" s="200" t="s">
        <v>245</v>
      </c>
    </row>
    <row r="51" spans="1:8" ht="12.75" customHeight="1">
      <c r="A51" s="207"/>
      <c r="B51" s="208"/>
      <c r="C51" s="200"/>
      <c r="D51" s="202"/>
      <c r="E51" s="172"/>
      <c r="F51" s="198"/>
      <c r="G51" s="193"/>
      <c r="H51" s="202"/>
    </row>
    <row r="52" spans="1:8" ht="12.75" customHeight="1">
      <c r="A52" s="207"/>
      <c r="B52" s="208">
        <v>24</v>
      </c>
      <c r="C52" s="200" t="s">
        <v>156</v>
      </c>
      <c r="D52" s="201" t="s">
        <v>157</v>
      </c>
      <c r="E52" s="171" t="s">
        <v>153</v>
      </c>
      <c r="F52" s="198" t="s">
        <v>158</v>
      </c>
      <c r="G52" s="193" t="s">
        <v>159</v>
      </c>
      <c r="H52" s="200" t="s">
        <v>160</v>
      </c>
    </row>
    <row r="53" spans="1:8" ht="12.75" customHeight="1">
      <c r="A53" s="207"/>
      <c r="B53" s="208"/>
      <c r="C53" s="200"/>
      <c r="D53" s="202"/>
      <c r="E53" s="172"/>
      <c r="F53" s="198"/>
      <c r="G53" s="193"/>
      <c r="H53" s="202"/>
    </row>
    <row r="54" spans="1:8" ht="12.75" customHeight="1">
      <c r="A54" s="207"/>
      <c r="B54" s="208">
        <v>25</v>
      </c>
      <c r="C54" s="200" t="s">
        <v>235</v>
      </c>
      <c r="D54" s="201" t="s">
        <v>236</v>
      </c>
      <c r="E54" s="171" t="s">
        <v>118</v>
      </c>
      <c r="F54" s="198" t="s">
        <v>237</v>
      </c>
      <c r="G54" s="193"/>
      <c r="H54" s="200" t="s">
        <v>238</v>
      </c>
    </row>
    <row r="55" spans="1:8" ht="12.75" customHeight="1">
      <c r="A55" s="207"/>
      <c r="B55" s="208"/>
      <c r="C55" s="200"/>
      <c r="D55" s="202"/>
      <c r="E55" s="172"/>
      <c r="F55" s="198"/>
      <c r="G55" s="193"/>
      <c r="H55" s="202"/>
    </row>
    <row r="56" spans="1:8" ht="12.75" customHeight="1">
      <c r="A56" s="207"/>
      <c r="B56" s="208">
        <v>26</v>
      </c>
      <c r="C56" s="196" t="s">
        <v>193</v>
      </c>
      <c r="D56" s="197" t="s">
        <v>194</v>
      </c>
      <c r="E56" s="171" t="s">
        <v>87</v>
      </c>
      <c r="F56" s="198" t="s">
        <v>195</v>
      </c>
      <c r="G56" s="197" t="s">
        <v>196</v>
      </c>
      <c r="H56" s="196" t="s">
        <v>197</v>
      </c>
    </row>
    <row r="57" spans="1:8" ht="12.75" customHeight="1">
      <c r="A57" s="207"/>
      <c r="B57" s="208"/>
      <c r="C57" s="196"/>
      <c r="D57" s="197"/>
      <c r="E57" s="172"/>
      <c r="F57" s="198"/>
      <c r="G57" s="197"/>
      <c r="H57" s="196"/>
    </row>
    <row r="58" spans="1:8" ht="12.75" customHeight="1">
      <c r="A58" s="207"/>
      <c r="B58" s="208">
        <v>27</v>
      </c>
      <c r="C58" s="196" t="s">
        <v>180</v>
      </c>
      <c r="D58" s="197" t="s">
        <v>181</v>
      </c>
      <c r="E58" s="171" t="s">
        <v>82</v>
      </c>
      <c r="F58" s="198" t="s">
        <v>182</v>
      </c>
      <c r="G58" s="197" t="s">
        <v>183</v>
      </c>
      <c r="H58" s="196" t="s">
        <v>179</v>
      </c>
    </row>
    <row r="59" spans="1:8" ht="12.75" customHeight="1">
      <c r="A59" s="207"/>
      <c r="B59" s="208"/>
      <c r="C59" s="196"/>
      <c r="D59" s="197"/>
      <c r="E59" s="172"/>
      <c r="F59" s="198"/>
      <c r="G59" s="197"/>
      <c r="H59" s="196"/>
    </row>
    <row r="60" spans="1:8" ht="12.75" customHeight="1">
      <c r="A60" s="207"/>
      <c r="B60" s="208">
        <v>28</v>
      </c>
      <c r="C60" s="196" t="s">
        <v>189</v>
      </c>
      <c r="D60" s="197" t="s">
        <v>190</v>
      </c>
      <c r="E60" s="171" t="s">
        <v>87</v>
      </c>
      <c r="F60" s="198" t="s">
        <v>191</v>
      </c>
      <c r="G60" s="197" t="s">
        <v>187</v>
      </c>
      <c r="H60" s="196" t="s">
        <v>192</v>
      </c>
    </row>
    <row r="61" spans="1:8" ht="12.75" customHeight="1">
      <c r="A61" s="207"/>
      <c r="B61" s="208"/>
      <c r="C61" s="196"/>
      <c r="D61" s="197"/>
      <c r="E61" s="172"/>
      <c r="F61" s="198"/>
      <c r="G61" s="197"/>
      <c r="H61" s="196"/>
    </row>
    <row r="62" spans="1:8" ht="12.75" customHeight="1">
      <c r="A62" s="207"/>
      <c r="B62" s="206">
        <v>29</v>
      </c>
      <c r="C62" s="200" t="s">
        <v>129</v>
      </c>
      <c r="D62" s="201" t="s">
        <v>130</v>
      </c>
      <c r="E62" s="171" t="s">
        <v>118</v>
      </c>
      <c r="F62" s="198" t="s">
        <v>131</v>
      </c>
      <c r="G62" s="193" t="s">
        <v>132</v>
      </c>
      <c r="H62" s="200" t="s">
        <v>133</v>
      </c>
    </row>
    <row r="63" spans="1:8" ht="12.75" customHeight="1">
      <c r="A63" s="207"/>
      <c r="B63" s="206"/>
      <c r="C63" s="200"/>
      <c r="D63" s="202"/>
      <c r="E63" s="172"/>
      <c r="F63" s="198"/>
      <c r="G63" s="193"/>
      <c r="H63" s="202"/>
    </row>
    <row r="64" spans="1:8" ht="12.75" customHeight="1">
      <c r="A64" s="207"/>
      <c r="B64" s="206">
        <v>30</v>
      </c>
      <c r="C64" s="200" t="s">
        <v>166</v>
      </c>
      <c r="D64" s="201" t="s">
        <v>167</v>
      </c>
      <c r="E64" s="171" t="s">
        <v>163</v>
      </c>
      <c r="F64" s="198" t="s">
        <v>168</v>
      </c>
      <c r="G64" s="193"/>
      <c r="H64" s="200" t="s">
        <v>169</v>
      </c>
    </row>
    <row r="65" spans="1:8" ht="12.75" customHeight="1">
      <c r="A65" s="207"/>
      <c r="B65" s="206"/>
      <c r="C65" s="200"/>
      <c r="D65" s="202"/>
      <c r="E65" s="172"/>
      <c r="F65" s="198"/>
      <c r="G65" s="193"/>
      <c r="H65" s="202"/>
    </row>
    <row r="66" spans="1:8" ht="12.75" customHeight="1">
      <c r="A66" s="207"/>
      <c r="B66" s="208">
        <v>31</v>
      </c>
      <c r="C66" s="196" t="s">
        <v>198</v>
      </c>
      <c r="D66" s="197" t="s">
        <v>199</v>
      </c>
      <c r="E66" s="171" t="s">
        <v>87</v>
      </c>
      <c r="F66" s="198" t="s">
        <v>200</v>
      </c>
      <c r="G66" s="197" t="s">
        <v>201</v>
      </c>
      <c r="H66" s="196" t="s">
        <v>202</v>
      </c>
    </row>
    <row r="67" spans="1:8" ht="12.75" customHeight="1">
      <c r="A67" s="207"/>
      <c r="B67" s="208"/>
      <c r="C67" s="196"/>
      <c r="D67" s="197"/>
      <c r="E67" s="172"/>
      <c r="F67" s="198"/>
      <c r="G67" s="197"/>
      <c r="H67" s="196"/>
    </row>
    <row r="68" spans="1:8" ht="12.75" customHeight="1">
      <c r="A68" s="207"/>
      <c r="B68" s="208">
        <v>32</v>
      </c>
      <c r="C68" s="200" t="s">
        <v>125</v>
      </c>
      <c r="D68" s="201" t="s">
        <v>126</v>
      </c>
      <c r="E68" s="171" t="s">
        <v>118</v>
      </c>
      <c r="F68" s="210" t="s">
        <v>127</v>
      </c>
      <c r="G68" s="193"/>
      <c r="H68" s="200" t="s">
        <v>128</v>
      </c>
    </row>
    <row r="69" spans="1:8" ht="12.75" customHeight="1">
      <c r="A69" s="207"/>
      <c r="B69" s="208"/>
      <c r="C69" s="200"/>
      <c r="D69" s="209"/>
      <c r="E69" s="172"/>
      <c r="F69" s="210"/>
      <c r="G69" s="193"/>
      <c r="H69" s="202"/>
    </row>
    <row r="70" spans="1:8" ht="12.75" customHeight="1">
      <c r="A70" s="207"/>
      <c r="B70" s="208">
        <v>33</v>
      </c>
      <c r="C70" s="200" t="s">
        <v>203</v>
      </c>
      <c r="D70" s="193" t="s">
        <v>204</v>
      </c>
      <c r="E70" s="171" t="s">
        <v>87</v>
      </c>
      <c r="F70" s="198" t="s">
        <v>205</v>
      </c>
      <c r="G70" s="193"/>
      <c r="H70" s="200" t="s">
        <v>206</v>
      </c>
    </row>
    <row r="71" spans="1:8" ht="12.75" customHeight="1">
      <c r="A71" s="207"/>
      <c r="B71" s="208"/>
      <c r="C71" s="200"/>
      <c r="D71" s="212"/>
      <c r="E71" s="172"/>
      <c r="F71" s="198"/>
      <c r="G71" s="193"/>
      <c r="H71" s="202"/>
    </row>
    <row r="72" spans="1:8" ht="12.75" customHeight="1">
      <c r="A72" s="207"/>
      <c r="B72" s="206">
        <v>34</v>
      </c>
      <c r="C72" s="200" t="s">
        <v>134</v>
      </c>
      <c r="D72" s="201" t="s">
        <v>135</v>
      </c>
      <c r="E72" s="171" t="s">
        <v>118</v>
      </c>
      <c r="F72" s="198" t="s">
        <v>136</v>
      </c>
      <c r="G72" s="193" t="s">
        <v>137</v>
      </c>
      <c r="H72" s="200" t="s">
        <v>133</v>
      </c>
    </row>
    <row r="73" spans="1:8" ht="12.75" customHeight="1">
      <c r="A73" s="207"/>
      <c r="B73" s="206"/>
      <c r="C73" s="200"/>
      <c r="D73" s="202"/>
      <c r="E73" s="172"/>
      <c r="F73" s="198"/>
      <c r="G73" s="193"/>
      <c r="H73" s="202"/>
    </row>
    <row r="74" spans="1:8" ht="12.75" customHeight="1">
      <c r="A74" s="211"/>
      <c r="B74" s="208">
        <v>35</v>
      </c>
      <c r="C74" s="200" t="s">
        <v>255</v>
      </c>
      <c r="D74" s="201" t="s">
        <v>256</v>
      </c>
      <c r="E74" s="171" t="s">
        <v>82</v>
      </c>
      <c r="F74" s="198" t="s">
        <v>253</v>
      </c>
      <c r="G74" s="193" t="s">
        <v>257</v>
      </c>
      <c r="H74" s="200" t="s">
        <v>258</v>
      </c>
    </row>
    <row r="75" spans="1:8" ht="12.75" customHeight="1">
      <c r="A75" s="211"/>
      <c r="B75" s="208"/>
      <c r="C75" s="200"/>
      <c r="D75" s="202"/>
      <c r="E75" s="172"/>
      <c r="F75" s="198"/>
      <c r="G75" s="193"/>
      <c r="H75" s="202"/>
    </row>
    <row r="76" spans="1:8" ht="12.75" customHeight="1">
      <c r="A76" s="207"/>
      <c r="B76" s="208">
        <v>36</v>
      </c>
      <c r="C76" s="200" t="s">
        <v>116</v>
      </c>
      <c r="D76" s="201" t="s">
        <v>117</v>
      </c>
      <c r="E76" s="171" t="s">
        <v>118</v>
      </c>
      <c r="F76" s="210" t="s">
        <v>119</v>
      </c>
      <c r="G76" s="193"/>
      <c r="H76" s="200" t="s">
        <v>120</v>
      </c>
    </row>
    <row r="77" spans="1:8" ht="12.75" customHeight="1">
      <c r="A77" s="207"/>
      <c r="B77" s="208"/>
      <c r="C77" s="200"/>
      <c r="D77" s="209"/>
      <c r="E77" s="172"/>
      <c r="F77" s="210"/>
      <c r="G77" s="193"/>
      <c r="H77" s="202"/>
    </row>
    <row r="78" spans="1:8" ht="12.75" customHeight="1">
      <c r="A78" s="207"/>
      <c r="B78" s="206">
        <v>37</v>
      </c>
      <c r="C78" s="200" t="s">
        <v>170</v>
      </c>
      <c r="D78" s="201" t="s">
        <v>171</v>
      </c>
      <c r="E78" s="171" t="s">
        <v>153</v>
      </c>
      <c r="F78" s="198" t="s">
        <v>172</v>
      </c>
      <c r="G78" s="193" t="s">
        <v>173</v>
      </c>
      <c r="H78" s="200" t="s">
        <v>174</v>
      </c>
    </row>
    <row r="79" spans="1:8" ht="12.75" customHeight="1">
      <c r="A79" s="207"/>
      <c r="B79" s="206"/>
      <c r="C79" s="200"/>
      <c r="D79" s="202"/>
      <c r="E79" s="172"/>
      <c r="F79" s="198"/>
      <c r="G79" s="193"/>
      <c r="H79" s="202"/>
    </row>
    <row r="80" spans="1:8" ht="12.75" customHeight="1">
      <c r="A80" s="207"/>
      <c r="B80" s="208">
        <v>38</v>
      </c>
      <c r="C80" s="196" t="s">
        <v>80</v>
      </c>
      <c r="D80" s="197" t="s">
        <v>81</v>
      </c>
      <c r="E80" s="171" t="s">
        <v>82</v>
      </c>
      <c r="F80" s="198" t="s">
        <v>83</v>
      </c>
      <c r="G80" s="197"/>
      <c r="H80" s="196" t="s">
        <v>84</v>
      </c>
    </row>
    <row r="81" spans="1:8" ht="12.75" customHeight="1">
      <c r="A81" s="207"/>
      <c r="B81" s="208"/>
      <c r="C81" s="196"/>
      <c r="D81" s="197"/>
      <c r="E81" s="172"/>
      <c r="F81" s="198"/>
      <c r="G81" s="197"/>
      <c r="H81" s="196"/>
    </row>
    <row r="82" spans="1:8" ht="12.75" customHeight="1">
      <c r="A82" s="207"/>
      <c r="B82" s="206">
        <v>39</v>
      </c>
      <c r="C82" s="200" t="s">
        <v>97</v>
      </c>
      <c r="D82" s="201" t="s">
        <v>98</v>
      </c>
      <c r="E82" s="171" t="s">
        <v>93</v>
      </c>
      <c r="F82" s="198" t="s">
        <v>94</v>
      </c>
      <c r="G82" s="193" t="s">
        <v>99</v>
      </c>
      <c r="H82" s="200" t="s">
        <v>100</v>
      </c>
    </row>
    <row r="83" spans="1:8" ht="12.75" customHeight="1">
      <c r="A83" s="207"/>
      <c r="B83" s="206"/>
      <c r="C83" s="200"/>
      <c r="D83" s="202"/>
      <c r="E83" s="172"/>
      <c r="F83" s="198"/>
      <c r="G83" s="193"/>
      <c r="H83" s="202"/>
    </row>
    <row r="84" spans="1:8" ht="12.75" customHeight="1">
      <c r="A84" s="194"/>
      <c r="B84" s="206">
        <v>40</v>
      </c>
      <c r="C84" s="200" t="s">
        <v>146</v>
      </c>
      <c r="D84" s="201" t="s">
        <v>147</v>
      </c>
      <c r="E84" s="171" t="s">
        <v>118</v>
      </c>
      <c r="F84" s="198" t="s">
        <v>148</v>
      </c>
      <c r="G84" s="193" t="s">
        <v>149</v>
      </c>
      <c r="H84" s="200" t="s">
        <v>150</v>
      </c>
    </row>
    <row r="85" spans="1:8" ht="12.75" customHeight="1">
      <c r="A85" s="194"/>
      <c r="B85" s="206"/>
      <c r="C85" s="200"/>
      <c r="D85" s="202"/>
      <c r="E85" s="172"/>
      <c r="F85" s="198"/>
      <c r="G85" s="193"/>
      <c r="H85" s="202"/>
    </row>
    <row r="86" spans="1:8" ht="12.75" customHeight="1">
      <c r="A86" s="194"/>
      <c r="B86" s="206">
        <v>41</v>
      </c>
      <c r="C86" s="200" t="s">
        <v>143</v>
      </c>
      <c r="D86" s="201" t="s">
        <v>144</v>
      </c>
      <c r="E86" s="171" t="s">
        <v>118</v>
      </c>
      <c r="F86" s="198" t="s">
        <v>140</v>
      </c>
      <c r="G86" s="193" t="s">
        <v>145</v>
      </c>
      <c r="H86" s="200" t="s">
        <v>142</v>
      </c>
    </row>
    <row r="87" spans="1:8" ht="12.75" customHeight="1">
      <c r="A87" s="194"/>
      <c r="B87" s="206"/>
      <c r="C87" s="200"/>
      <c r="D87" s="202"/>
      <c r="E87" s="172"/>
      <c r="F87" s="198"/>
      <c r="G87" s="193"/>
      <c r="H87" s="202"/>
    </row>
    <row r="88" spans="1:8" ht="12.75" customHeight="1">
      <c r="A88" s="194"/>
      <c r="B88" s="195">
        <v>42</v>
      </c>
      <c r="C88" s="200"/>
      <c r="D88" s="205"/>
      <c r="E88" s="188"/>
      <c r="F88" s="191"/>
      <c r="G88" s="193"/>
      <c r="H88" s="200"/>
    </row>
    <row r="89" spans="1:8" ht="12.75" customHeight="1">
      <c r="A89" s="194"/>
      <c r="B89" s="195"/>
      <c r="C89" s="200"/>
      <c r="D89" s="205"/>
      <c r="E89" s="189"/>
      <c r="F89" s="192"/>
      <c r="G89" s="193"/>
      <c r="H89" s="204"/>
    </row>
    <row r="90" spans="1:8" ht="12.75" customHeight="1">
      <c r="A90" s="194"/>
      <c r="B90" s="195">
        <v>43</v>
      </c>
      <c r="C90" s="200"/>
      <c r="D90" s="205"/>
      <c r="E90" s="188"/>
      <c r="F90" s="191"/>
      <c r="G90" s="193"/>
      <c r="H90" s="200"/>
    </row>
    <row r="91" spans="1:8" ht="12.75" customHeight="1">
      <c r="A91" s="194"/>
      <c r="B91" s="195"/>
      <c r="C91" s="200"/>
      <c r="D91" s="205"/>
      <c r="E91" s="189"/>
      <c r="F91" s="192"/>
      <c r="G91" s="193"/>
      <c r="H91" s="204"/>
    </row>
    <row r="92" spans="1:8" ht="12.75" customHeight="1">
      <c r="A92" s="194"/>
      <c r="B92" s="195">
        <v>44</v>
      </c>
      <c r="C92" s="199"/>
      <c r="D92" s="194"/>
      <c r="E92" s="188"/>
      <c r="F92" s="191"/>
      <c r="G92" s="193"/>
      <c r="H92" s="194"/>
    </row>
    <row r="93" spans="1:8" ht="12.75" customHeight="1">
      <c r="A93" s="194"/>
      <c r="B93" s="195"/>
      <c r="C93" s="199"/>
      <c r="D93" s="194"/>
      <c r="E93" s="189"/>
      <c r="F93" s="192"/>
      <c r="G93" s="193"/>
      <c r="H93" s="194"/>
    </row>
    <row r="94" spans="1:8" ht="12.75" customHeight="1">
      <c r="A94" s="194"/>
      <c r="B94" s="195">
        <v>45</v>
      </c>
      <c r="C94" s="199"/>
      <c r="D94" s="194"/>
      <c r="E94" s="188"/>
      <c r="F94" s="191"/>
      <c r="G94" s="193"/>
      <c r="H94" s="194"/>
    </row>
    <row r="95" spans="1:8" ht="12.75" customHeight="1">
      <c r="A95" s="194"/>
      <c r="B95" s="195"/>
      <c r="C95" s="199"/>
      <c r="D95" s="194"/>
      <c r="E95" s="189"/>
      <c r="F95" s="192"/>
      <c r="G95" s="193"/>
      <c r="H95" s="194"/>
    </row>
    <row r="96" spans="1:8" ht="12.75" customHeight="1">
      <c r="A96" s="194"/>
      <c r="B96" s="195">
        <v>46</v>
      </c>
      <c r="C96" s="199"/>
      <c r="D96" s="194"/>
      <c r="E96" s="188"/>
      <c r="F96" s="191"/>
      <c r="G96" s="193"/>
      <c r="H96" s="194"/>
    </row>
    <row r="97" spans="1:8" ht="12.75" customHeight="1">
      <c r="A97" s="194"/>
      <c r="B97" s="195"/>
      <c r="C97" s="199"/>
      <c r="D97" s="194"/>
      <c r="E97" s="189"/>
      <c r="F97" s="192"/>
      <c r="G97" s="193"/>
      <c r="H97" s="194"/>
    </row>
    <row r="98" spans="1:8" ht="12.75" customHeight="1">
      <c r="A98" s="194"/>
      <c r="B98" s="195">
        <v>47</v>
      </c>
      <c r="C98" s="199"/>
      <c r="D98" s="194"/>
      <c r="E98" s="188"/>
      <c r="F98" s="191"/>
      <c r="G98" s="193"/>
      <c r="H98" s="194"/>
    </row>
    <row r="99" spans="1:8" ht="12.75" customHeight="1">
      <c r="A99" s="194"/>
      <c r="B99" s="195"/>
      <c r="C99" s="199"/>
      <c r="D99" s="194"/>
      <c r="E99" s="189"/>
      <c r="F99" s="192"/>
      <c r="G99" s="193"/>
      <c r="H99" s="194"/>
    </row>
    <row r="100" spans="1:8" ht="12.75" customHeight="1">
      <c r="A100" s="194"/>
      <c r="B100" s="195">
        <v>48</v>
      </c>
      <c r="C100" s="199"/>
      <c r="D100" s="194"/>
      <c r="E100" s="188"/>
      <c r="F100" s="191"/>
      <c r="G100" s="193"/>
      <c r="H100" s="194"/>
    </row>
    <row r="101" spans="1:8" ht="12.75" customHeight="1">
      <c r="A101" s="194"/>
      <c r="B101" s="195"/>
      <c r="C101" s="199"/>
      <c r="D101" s="194"/>
      <c r="E101" s="189"/>
      <c r="F101" s="192"/>
      <c r="G101" s="193"/>
      <c r="H101" s="194"/>
    </row>
    <row r="102" spans="1:8" ht="12.75" customHeight="1">
      <c r="A102" s="194"/>
      <c r="B102" s="195">
        <v>49</v>
      </c>
      <c r="C102" s="199"/>
      <c r="D102" s="194"/>
      <c r="E102" s="188"/>
      <c r="F102" s="191"/>
      <c r="G102" s="193"/>
      <c r="H102" s="194"/>
    </row>
    <row r="103" spans="1:8" ht="12.75" customHeight="1">
      <c r="A103" s="194"/>
      <c r="B103" s="195"/>
      <c r="C103" s="199"/>
      <c r="D103" s="194"/>
      <c r="E103" s="189"/>
      <c r="F103" s="192"/>
      <c r="G103" s="193"/>
      <c r="H103" s="194"/>
    </row>
    <row r="104" spans="1:8" ht="12.75" customHeight="1">
      <c r="A104" s="194"/>
      <c r="B104" s="195">
        <v>50</v>
      </c>
      <c r="C104" s="199"/>
      <c r="D104" s="194"/>
      <c r="E104" s="188"/>
      <c r="F104" s="191"/>
      <c r="G104" s="193"/>
      <c r="H104" s="194"/>
    </row>
    <row r="105" spans="1:8" ht="12.75" customHeight="1">
      <c r="A105" s="194"/>
      <c r="B105" s="195"/>
      <c r="C105" s="199"/>
      <c r="D105" s="194"/>
      <c r="E105" s="189"/>
      <c r="F105" s="192"/>
      <c r="G105" s="193"/>
      <c r="H105" s="194"/>
    </row>
    <row r="106" spans="1:8" ht="12.75" customHeight="1">
      <c r="A106" s="194"/>
      <c r="B106" s="195">
        <v>51</v>
      </c>
      <c r="C106" s="196"/>
      <c r="D106" s="197"/>
      <c r="E106" s="171"/>
      <c r="F106" s="198"/>
      <c r="G106" s="197"/>
      <c r="H106" s="196"/>
    </row>
    <row r="107" spans="1:8" ht="12.75" customHeight="1">
      <c r="A107" s="194"/>
      <c r="B107" s="195"/>
      <c r="C107" s="196"/>
      <c r="D107" s="197"/>
      <c r="E107" s="172"/>
      <c r="F107" s="198"/>
      <c r="G107" s="197"/>
      <c r="H107" s="196"/>
    </row>
    <row r="108" spans="1:8" ht="12.75" customHeight="1">
      <c r="A108" s="194"/>
      <c r="B108" s="195">
        <v>52</v>
      </c>
      <c r="C108" s="196"/>
      <c r="D108" s="203"/>
      <c r="E108" s="171"/>
      <c r="F108" s="198"/>
      <c r="G108" s="197"/>
      <c r="H108" s="196"/>
    </row>
    <row r="109" spans="1:8" ht="12.75" customHeight="1">
      <c r="A109" s="194"/>
      <c r="B109" s="195"/>
      <c r="C109" s="196"/>
      <c r="D109" s="203"/>
      <c r="E109" s="172"/>
      <c r="F109" s="198"/>
      <c r="G109" s="197"/>
      <c r="H109" s="196"/>
    </row>
    <row r="110" spans="1:8" ht="12.75" customHeight="1">
      <c r="A110" s="194"/>
      <c r="B110" s="195">
        <v>53</v>
      </c>
      <c r="C110" s="196"/>
      <c r="D110" s="197"/>
      <c r="E110" s="171"/>
      <c r="F110" s="198"/>
      <c r="G110" s="197"/>
      <c r="H110" s="196"/>
    </row>
    <row r="111" spans="1:8" ht="12.75" customHeight="1">
      <c r="A111" s="194"/>
      <c r="B111" s="195"/>
      <c r="C111" s="196"/>
      <c r="D111" s="197"/>
      <c r="E111" s="172"/>
      <c r="F111" s="198"/>
      <c r="G111" s="197"/>
      <c r="H111" s="196"/>
    </row>
    <row r="112" spans="1:8" ht="12.75" customHeight="1">
      <c r="A112" s="194"/>
      <c r="B112" s="195">
        <v>54</v>
      </c>
      <c r="C112" s="200"/>
      <c r="D112" s="201"/>
      <c r="E112" s="171"/>
      <c r="F112" s="198"/>
      <c r="G112" s="197"/>
      <c r="H112" s="196"/>
    </row>
    <row r="113" spans="1:8" ht="12.75" customHeight="1">
      <c r="A113" s="194"/>
      <c r="B113" s="195"/>
      <c r="C113" s="200"/>
      <c r="D113" s="202"/>
      <c r="E113" s="172"/>
      <c r="F113" s="198"/>
      <c r="G113" s="197"/>
      <c r="H113" s="196"/>
    </row>
    <row r="114" spans="1:8" ht="12.75" customHeight="1">
      <c r="A114" s="194"/>
      <c r="B114" s="195">
        <v>55</v>
      </c>
      <c r="C114" s="196"/>
      <c r="D114" s="197"/>
      <c r="E114" s="171"/>
      <c r="F114" s="198"/>
      <c r="G114" s="197"/>
      <c r="H114" s="196"/>
    </row>
    <row r="115" spans="1:8" ht="12.75" customHeight="1">
      <c r="A115" s="194"/>
      <c r="B115" s="195"/>
      <c r="C115" s="196"/>
      <c r="D115" s="197"/>
      <c r="E115" s="172"/>
      <c r="F115" s="198"/>
      <c r="G115" s="197"/>
      <c r="H115" s="196"/>
    </row>
    <row r="116" spans="1:8" ht="12.75" customHeight="1">
      <c r="A116" s="194"/>
      <c r="B116" s="195">
        <v>56</v>
      </c>
      <c r="C116" s="196"/>
      <c r="D116" s="197"/>
      <c r="E116" s="171"/>
      <c r="F116" s="198"/>
      <c r="G116" s="197"/>
      <c r="H116" s="196"/>
    </row>
    <row r="117" spans="1:8" ht="12.75" customHeight="1">
      <c r="A117" s="194"/>
      <c r="B117" s="195"/>
      <c r="C117" s="196"/>
      <c r="D117" s="197"/>
      <c r="E117" s="172"/>
      <c r="F117" s="198"/>
      <c r="G117" s="197"/>
      <c r="H117" s="196"/>
    </row>
    <row r="118" spans="1:8" ht="12.75" customHeight="1">
      <c r="A118" s="194"/>
      <c r="B118" s="195">
        <v>57</v>
      </c>
      <c r="C118" s="200"/>
      <c r="D118" s="201"/>
      <c r="E118" s="171"/>
      <c r="F118" s="198"/>
      <c r="G118" s="197"/>
      <c r="H118" s="196"/>
    </row>
    <row r="119" spans="1:8" ht="12.75" customHeight="1">
      <c r="A119" s="194"/>
      <c r="B119" s="195"/>
      <c r="C119" s="200"/>
      <c r="D119" s="202"/>
      <c r="E119" s="172"/>
      <c r="F119" s="198"/>
      <c r="G119" s="197"/>
      <c r="H119" s="196"/>
    </row>
    <row r="120" spans="1:8" ht="12.75" customHeight="1">
      <c r="A120" s="194"/>
      <c r="B120" s="195">
        <v>58</v>
      </c>
      <c r="C120" s="196"/>
      <c r="D120" s="197"/>
      <c r="E120" s="171"/>
      <c r="F120" s="198"/>
      <c r="G120" s="197"/>
      <c r="H120" s="196"/>
    </row>
    <row r="121" spans="1:8" ht="12.75" customHeight="1">
      <c r="A121" s="194"/>
      <c r="B121" s="195"/>
      <c r="C121" s="196"/>
      <c r="D121" s="197"/>
      <c r="E121" s="172"/>
      <c r="F121" s="198"/>
      <c r="G121" s="197"/>
      <c r="H121" s="196"/>
    </row>
    <row r="122" spans="1:8" ht="12.75" customHeight="1">
      <c r="A122" s="194"/>
      <c r="B122" s="195">
        <v>59</v>
      </c>
      <c r="C122" s="196"/>
      <c r="D122" s="197"/>
      <c r="E122" s="171"/>
      <c r="F122" s="198"/>
      <c r="G122" s="197"/>
      <c r="H122" s="196"/>
    </row>
    <row r="123" spans="1:8" ht="12.75" customHeight="1">
      <c r="A123" s="194"/>
      <c r="B123" s="195"/>
      <c r="C123" s="196"/>
      <c r="D123" s="197"/>
      <c r="E123" s="172"/>
      <c r="F123" s="198"/>
      <c r="G123" s="197"/>
      <c r="H123" s="196"/>
    </row>
    <row r="124" spans="1:8" ht="12.75" customHeight="1">
      <c r="A124" s="194"/>
      <c r="B124" s="195">
        <v>60</v>
      </c>
      <c r="C124" s="196"/>
      <c r="D124" s="197"/>
      <c r="E124" s="171"/>
      <c r="F124" s="198"/>
      <c r="G124" s="197"/>
      <c r="H124" s="196"/>
    </row>
    <row r="125" spans="1:8" ht="12.75" customHeight="1">
      <c r="A125" s="194"/>
      <c r="B125" s="195"/>
      <c r="C125" s="196"/>
      <c r="D125" s="197"/>
      <c r="E125" s="172"/>
      <c r="F125" s="198"/>
      <c r="G125" s="197"/>
      <c r="H125" s="196"/>
    </row>
    <row r="126" spans="1:8" ht="12.75" customHeight="1">
      <c r="A126" s="194"/>
      <c r="B126" s="195">
        <v>61</v>
      </c>
      <c r="C126" s="199"/>
      <c r="D126" s="194"/>
      <c r="E126" s="188"/>
      <c r="F126" s="191"/>
      <c r="G126" s="193"/>
      <c r="H126" s="194"/>
    </row>
    <row r="127" spans="1:8" ht="12.75" customHeight="1">
      <c r="A127" s="194"/>
      <c r="B127" s="195"/>
      <c r="C127" s="199"/>
      <c r="D127" s="194"/>
      <c r="E127" s="189"/>
      <c r="F127" s="192"/>
      <c r="G127" s="193"/>
      <c r="H127" s="194"/>
    </row>
    <row r="128" spans="1:8" ht="12.75" customHeight="1">
      <c r="A128" s="194"/>
      <c r="B128" s="195">
        <v>62</v>
      </c>
      <c r="C128" s="199"/>
      <c r="D128" s="194"/>
      <c r="E128" s="188"/>
      <c r="F128" s="191"/>
      <c r="G128" s="193"/>
      <c r="H128" s="194"/>
    </row>
    <row r="129" spans="1:8" ht="12.75" customHeight="1">
      <c r="A129" s="194"/>
      <c r="B129" s="195"/>
      <c r="C129" s="199"/>
      <c r="D129" s="194"/>
      <c r="E129" s="189"/>
      <c r="F129" s="192"/>
      <c r="G129" s="193"/>
      <c r="H129" s="194"/>
    </row>
    <row r="130" spans="1:8" ht="12.75">
      <c r="A130" s="194"/>
      <c r="B130" s="195">
        <v>63</v>
      </c>
      <c r="C130" s="199"/>
      <c r="D130" s="194"/>
      <c r="E130" s="188"/>
      <c r="F130" s="191"/>
      <c r="G130" s="193"/>
      <c r="H130" s="194"/>
    </row>
    <row r="131" spans="1:8" ht="12.75">
      <c r="A131" s="194"/>
      <c r="B131" s="195"/>
      <c r="C131" s="199"/>
      <c r="D131" s="194"/>
      <c r="E131" s="189"/>
      <c r="F131" s="192"/>
      <c r="G131" s="193"/>
      <c r="H131" s="194"/>
    </row>
    <row r="132" spans="1:8" ht="12.75">
      <c r="A132" s="194"/>
      <c r="B132" s="195">
        <v>64</v>
      </c>
      <c r="C132" s="196"/>
      <c r="D132" s="197"/>
      <c r="E132" s="171"/>
      <c r="F132" s="198"/>
      <c r="G132" s="197"/>
      <c r="H132" s="196"/>
    </row>
    <row r="133" spans="1:8" ht="12.75">
      <c r="A133" s="194"/>
      <c r="B133" s="195"/>
      <c r="C133" s="196"/>
      <c r="D133" s="197"/>
      <c r="E133" s="172"/>
      <c r="F133" s="198"/>
      <c r="G133" s="197"/>
      <c r="H133" s="196"/>
    </row>
    <row r="134" spans="1:7" ht="12.75">
      <c r="A134" s="109" t="str">
        <f>HYPERLINK('[1]реквизиты'!$A$6)</f>
        <v>Гл. судья, судья МК</v>
      </c>
      <c r="B134" s="20"/>
      <c r="C134" s="110"/>
      <c r="D134" s="111"/>
      <c r="E134" s="110"/>
      <c r="F134" s="112" t="str">
        <f>HYPERLINK('[1]реквизиты'!$G$6)</f>
        <v>Р.М. Бабоян</v>
      </c>
      <c r="G134" s="113" t="str">
        <f>HYPERLINK('[1]реквизиты'!$G$7)</f>
        <v>/ г. Армавир /</v>
      </c>
    </row>
    <row r="135" spans="1:8" ht="12.75">
      <c r="A135" s="109" t="str">
        <f>HYPERLINK('[1]реквизиты'!$A$8)</f>
        <v>Гл. секретарь, судья МК</v>
      </c>
      <c r="B135" s="20"/>
      <c r="C135" s="110"/>
      <c r="D135" s="111"/>
      <c r="E135" s="110"/>
      <c r="F135" s="112" t="str">
        <f>HYPERLINK('[1]реквизиты'!$G$8)</f>
        <v>Р.М. Закиров</v>
      </c>
      <c r="G135" s="113" t="str">
        <f>HYPERLINK('[1]реквизиты'!$G$9)</f>
        <v>/  г. Пермь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mergeCells count="524"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I40" sqref="A1:I40"/>
    </sheetView>
  </sheetViews>
  <sheetFormatPr defaultColWidth="9.140625" defaultRowHeight="12.75"/>
  <sheetData>
    <row r="1" spans="1:8" ht="30.75" customHeight="1" thickBot="1">
      <c r="A1" s="235" t="str">
        <f>HYPERLINK('[1]реквизиты'!$A$2)</f>
        <v>Чемпионат России по САМБО среди мужчин</v>
      </c>
      <c r="B1" s="236"/>
      <c r="C1" s="236"/>
      <c r="D1" s="236"/>
      <c r="E1" s="236"/>
      <c r="F1" s="236"/>
      <c r="G1" s="236"/>
      <c r="H1" s="237"/>
    </row>
    <row r="2" spans="1:8" ht="12.75">
      <c r="A2" s="238" t="str">
        <f>HYPERLINK('[1]реквизиты'!$A$3)</f>
        <v>10 -14  марта  2011 г.  г. Выкса</v>
      </c>
      <c r="B2" s="238"/>
      <c r="C2" s="238"/>
      <c r="D2" s="238"/>
      <c r="E2" s="238"/>
      <c r="F2" s="238"/>
      <c r="G2" s="238"/>
      <c r="H2" s="238"/>
    </row>
    <row r="3" spans="1:8" ht="18.75" thickBot="1">
      <c r="A3" s="239" t="s">
        <v>69</v>
      </c>
      <c r="B3" s="239"/>
      <c r="C3" s="239"/>
      <c r="D3" s="239"/>
      <c r="E3" s="239"/>
      <c r="F3" s="239"/>
      <c r="G3" s="239"/>
      <c r="H3" s="239"/>
    </row>
    <row r="4" spans="2:8" ht="18.75" thickBot="1">
      <c r="B4" s="126"/>
      <c r="C4" s="127"/>
      <c r="D4" s="240" t="str">
        <f>HYPERLINK('пр.взв.'!G3)</f>
        <v>в.к. 62  кг</v>
      </c>
      <c r="E4" s="241"/>
      <c r="F4" s="242"/>
      <c r="G4" s="127"/>
      <c r="H4" s="127"/>
    </row>
    <row r="5" spans="1:8" ht="18.75" thickBot="1">
      <c r="A5" s="127"/>
      <c r="B5" s="127"/>
      <c r="C5" s="127"/>
      <c r="D5" s="127"/>
      <c r="E5" s="127"/>
      <c r="F5" s="127"/>
      <c r="G5" s="127"/>
      <c r="H5" s="127"/>
    </row>
    <row r="6" spans="1:10" ht="18" customHeight="1">
      <c r="A6" s="232" t="s">
        <v>70</v>
      </c>
      <c r="B6" s="225" t="str">
        <f>VLOOKUP(J6,'пр.взв.'!B6:H133,2,FALSE)</f>
        <v>Уин Виталий Юрьевич</v>
      </c>
      <c r="C6" s="225"/>
      <c r="D6" s="225"/>
      <c r="E6" s="225"/>
      <c r="F6" s="225"/>
      <c r="G6" s="225"/>
      <c r="H6" s="218" t="str">
        <f>VLOOKUP(J6,'пр.взв.'!B6:H133,3,FALSE)</f>
        <v>25.06.87 мс</v>
      </c>
      <c r="I6" s="127"/>
      <c r="J6" s="128">
        <f>'пр.хода А'!M31</f>
        <v>37</v>
      </c>
    </row>
    <row r="7" spans="1:10" ht="18" customHeight="1">
      <c r="A7" s="233"/>
      <c r="B7" s="226"/>
      <c r="C7" s="226"/>
      <c r="D7" s="226"/>
      <c r="E7" s="226"/>
      <c r="F7" s="226"/>
      <c r="G7" s="226"/>
      <c r="H7" s="227"/>
      <c r="I7" s="127"/>
      <c r="J7" s="128"/>
    </row>
    <row r="8" spans="1:10" ht="18">
      <c r="A8" s="233"/>
      <c r="B8" s="228" t="str">
        <f>VLOOKUP(J6,'пр.взв.'!B6:H133,4,FALSE)</f>
        <v>СФО</v>
      </c>
      <c r="C8" s="228"/>
      <c r="D8" s="228" t="str">
        <f>VLOOKUP(J6,'пр.взв.'!B6:H133,5,FALSE)</f>
        <v>Р.Алтай Д</v>
      </c>
      <c r="E8" s="228"/>
      <c r="F8" s="228"/>
      <c r="G8" s="228"/>
      <c r="H8" s="227"/>
      <c r="I8" s="127"/>
      <c r="J8" s="128"/>
    </row>
    <row r="9" spans="1:10" ht="18.75" thickBot="1">
      <c r="A9" s="234"/>
      <c r="B9" s="220"/>
      <c r="C9" s="220"/>
      <c r="D9" s="220"/>
      <c r="E9" s="220"/>
      <c r="F9" s="220"/>
      <c r="G9" s="220"/>
      <c r="H9" s="221"/>
      <c r="I9" s="127"/>
      <c r="J9" s="128"/>
    </row>
    <row r="10" spans="1:10" ht="18.7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8" customHeight="1">
      <c r="A11" s="229" t="s">
        <v>71</v>
      </c>
      <c r="B11" s="225" t="str">
        <f>VLOOKUP(J11,'пр.взв.'!B6:H133,2,FALSE)</f>
        <v>Паньков Александр Владимирович </v>
      </c>
      <c r="C11" s="225"/>
      <c r="D11" s="225"/>
      <c r="E11" s="225"/>
      <c r="F11" s="225"/>
      <c r="G11" s="225"/>
      <c r="H11" s="218" t="str">
        <f>VLOOKUP(J11,'пр.взв.'!B6:H133,3,FALSE)</f>
        <v>20.06.79 змс </v>
      </c>
      <c r="I11" s="127"/>
      <c r="J11" s="128">
        <f>'пр.хода А'!M39</f>
        <v>4</v>
      </c>
    </row>
    <row r="12" spans="1:10" ht="18" customHeight="1">
      <c r="A12" s="230"/>
      <c r="B12" s="226"/>
      <c r="C12" s="226"/>
      <c r="D12" s="226"/>
      <c r="E12" s="226"/>
      <c r="F12" s="226"/>
      <c r="G12" s="226"/>
      <c r="H12" s="227"/>
      <c r="I12" s="127"/>
      <c r="J12" s="128"/>
    </row>
    <row r="13" spans="1:10" ht="18">
      <c r="A13" s="230"/>
      <c r="B13" s="228" t="str">
        <f>VLOOKUP(J11,'пр.взв.'!B6:H133,4,FALSE)</f>
        <v>ПФО</v>
      </c>
      <c r="C13" s="228"/>
      <c r="D13" s="228" t="str">
        <f>VLOOKUP(J11,'пр.взв.'!B1:H138,5,FALSE)</f>
        <v> Пермск Краснокамск Д</v>
      </c>
      <c r="E13" s="228"/>
      <c r="F13" s="228"/>
      <c r="G13" s="228"/>
      <c r="H13" s="227"/>
      <c r="I13" s="127"/>
      <c r="J13" s="128"/>
    </row>
    <row r="14" spans="1:10" ht="18.75" thickBot="1">
      <c r="A14" s="231"/>
      <c r="B14" s="220"/>
      <c r="C14" s="220"/>
      <c r="D14" s="220"/>
      <c r="E14" s="220"/>
      <c r="F14" s="220"/>
      <c r="G14" s="220"/>
      <c r="H14" s="221"/>
      <c r="I14" s="127"/>
      <c r="J14" s="128"/>
    </row>
    <row r="15" spans="1:10" ht="18.7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8" customHeight="1">
      <c r="A16" s="222" t="s">
        <v>72</v>
      </c>
      <c r="B16" s="225" t="str">
        <f>VLOOKUP(J16,'пр.взв.'!B6:H133,2,FALSE)</f>
        <v>Мацков Владислав Игоревич</v>
      </c>
      <c r="C16" s="225"/>
      <c r="D16" s="225"/>
      <c r="E16" s="225"/>
      <c r="F16" s="225"/>
      <c r="G16" s="225"/>
      <c r="H16" s="218" t="str">
        <f>VLOOKUP(J16,'пр.взв.'!B6:H133,3,FALSE)</f>
        <v>26.06.88 мс</v>
      </c>
      <c r="I16" s="127"/>
      <c r="J16" s="129">
        <f>'пр.хода А'!R19</f>
        <v>26</v>
      </c>
    </row>
    <row r="17" spans="1:10" ht="18" customHeight="1">
      <c r="A17" s="223"/>
      <c r="B17" s="226"/>
      <c r="C17" s="226"/>
      <c r="D17" s="226"/>
      <c r="E17" s="226"/>
      <c r="F17" s="226"/>
      <c r="G17" s="226"/>
      <c r="H17" s="227"/>
      <c r="I17" s="127"/>
      <c r="J17" s="128"/>
    </row>
    <row r="18" spans="1:10" ht="18">
      <c r="A18" s="223"/>
      <c r="B18" s="228" t="str">
        <f>VLOOKUP(J16,'пр.взв.'!B6:H133,4,FALSE)</f>
        <v>ЦФО</v>
      </c>
      <c r="C18" s="228"/>
      <c r="D18" s="228" t="str">
        <f>VLOOKUP(J16,'пр.взв.'!B1:H143,5,FALSE)</f>
        <v> Московская Дмитров Д</v>
      </c>
      <c r="E18" s="228"/>
      <c r="F18" s="228"/>
      <c r="G18" s="228"/>
      <c r="H18" s="227"/>
      <c r="I18" s="127"/>
      <c r="J18" s="128"/>
    </row>
    <row r="19" spans="1:10" ht="18.75" thickBot="1">
      <c r="A19" s="224"/>
      <c r="B19" s="220"/>
      <c r="C19" s="220"/>
      <c r="D19" s="220"/>
      <c r="E19" s="220"/>
      <c r="F19" s="220"/>
      <c r="G19" s="220"/>
      <c r="H19" s="221"/>
      <c r="I19" s="127"/>
      <c r="J19" s="128"/>
    </row>
    <row r="20" spans="1:10" ht="18.75" thickBot="1">
      <c r="A20" s="127"/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18" customHeight="1">
      <c r="A21" s="222" t="s">
        <v>72</v>
      </c>
      <c r="B21" s="225" t="str">
        <f>VLOOKUP(J21,'пр.взв.'!B6:H133,2,FALSE)</f>
        <v>Балыков Владимир Юрьевич</v>
      </c>
      <c r="C21" s="225"/>
      <c r="D21" s="225"/>
      <c r="E21" s="225"/>
      <c r="F21" s="225"/>
      <c r="G21" s="225"/>
      <c r="H21" s="218" t="str">
        <f>VLOOKUP(J21,'пр.взв.'!B6:H133,3,FALSE)</f>
        <v>15.02.91, мс</v>
      </c>
      <c r="I21" s="127"/>
      <c r="J21" s="128">
        <f>'пр.хода Б'!R18</f>
        <v>32</v>
      </c>
    </row>
    <row r="22" spans="1:10" ht="18" customHeight="1">
      <c r="A22" s="223"/>
      <c r="B22" s="226"/>
      <c r="C22" s="226"/>
      <c r="D22" s="226"/>
      <c r="E22" s="226"/>
      <c r="F22" s="226"/>
      <c r="G22" s="226"/>
      <c r="H22" s="227"/>
      <c r="I22" s="127"/>
      <c r="J22" s="128"/>
    </row>
    <row r="23" spans="1:9" ht="18">
      <c r="A23" s="223"/>
      <c r="B23" s="228" t="str">
        <f>VLOOKUP(J21,'пр.взв.'!B6:H133,4,FALSE)</f>
        <v>ПФО</v>
      </c>
      <c r="C23" s="228"/>
      <c r="D23" s="228" t="str">
        <f>VLOOKUP(J21,'пр.взв.'!B1:H148,5,FALSE)</f>
        <v>Пензенская,Д</v>
      </c>
      <c r="E23" s="228"/>
      <c r="F23" s="228"/>
      <c r="G23" s="228"/>
      <c r="H23" s="227"/>
      <c r="I23" s="127"/>
    </row>
    <row r="24" spans="1:9" ht="18.75" thickBot="1">
      <c r="A24" s="224"/>
      <c r="B24" s="220"/>
      <c r="C24" s="220"/>
      <c r="D24" s="220"/>
      <c r="E24" s="220"/>
      <c r="F24" s="220"/>
      <c r="G24" s="220"/>
      <c r="H24" s="221"/>
      <c r="I24" s="127"/>
    </row>
    <row r="25" spans="1:8" ht="18">
      <c r="A25" s="127"/>
      <c r="B25" s="127"/>
      <c r="C25" s="127"/>
      <c r="D25" s="127"/>
      <c r="E25" s="127"/>
      <c r="F25" s="127"/>
      <c r="G25" s="127"/>
      <c r="H25" s="127"/>
    </row>
    <row r="26" spans="1:8" ht="18">
      <c r="A26" s="127" t="s">
        <v>73</v>
      </c>
      <c r="B26" s="127"/>
      <c r="C26" s="127"/>
      <c r="D26" s="127"/>
      <c r="E26" s="127"/>
      <c r="F26" s="127"/>
      <c r="G26" s="127"/>
      <c r="H26" s="127"/>
    </row>
    <row r="27" ht="13.5" thickBot="1"/>
    <row r="28" spans="1:10" ht="12.75">
      <c r="A28" s="216" t="str">
        <f>VLOOKUP(J28,'пр.взв.'!B7:H133,7,FALSE)</f>
        <v>Аткунов С.Ю. Иващенко ВИ Чичинов Р</v>
      </c>
      <c r="B28" s="217"/>
      <c r="C28" s="217"/>
      <c r="D28" s="217"/>
      <c r="E28" s="217"/>
      <c r="F28" s="217"/>
      <c r="G28" s="217"/>
      <c r="H28" s="218"/>
      <c r="J28">
        <f>'пр.хода А'!M31</f>
        <v>37</v>
      </c>
    </row>
    <row r="29" spans="1:8" ht="13.5" thickBot="1">
      <c r="A29" s="219"/>
      <c r="B29" s="220"/>
      <c r="C29" s="220"/>
      <c r="D29" s="220"/>
      <c r="E29" s="220"/>
      <c r="F29" s="220"/>
      <c r="G29" s="220"/>
      <c r="H29" s="221"/>
    </row>
    <row r="32" spans="1:8" ht="18">
      <c r="A32" s="127" t="s">
        <v>74</v>
      </c>
      <c r="B32" s="127"/>
      <c r="C32" s="127"/>
      <c r="D32" s="127"/>
      <c r="E32" s="127"/>
      <c r="F32" s="127"/>
      <c r="G32" s="127"/>
      <c r="H32" s="127"/>
    </row>
    <row r="33" spans="1:8" ht="18">
      <c r="A33" s="127"/>
      <c r="B33" s="127"/>
      <c r="C33" s="127"/>
      <c r="D33" s="127"/>
      <c r="E33" s="127"/>
      <c r="F33" s="127"/>
      <c r="G33" s="127"/>
      <c r="H33" s="127"/>
    </row>
    <row r="34" spans="1:8" ht="18">
      <c r="A34" s="386" t="s">
        <v>279</v>
      </c>
      <c r="B34" s="387"/>
      <c r="C34" s="387"/>
      <c r="D34" s="387"/>
      <c r="E34" s="387"/>
      <c r="F34" s="387"/>
      <c r="G34" s="387"/>
      <c r="H34" s="387"/>
    </row>
    <row r="35" spans="1:8" ht="18">
      <c r="A35" s="388" t="s">
        <v>280</v>
      </c>
      <c r="B35" s="388"/>
      <c r="C35" s="388"/>
      <c r="D35" s="388"/>
      <c r="E35" s="388"/>
      <c r="F35" s="388"/>
      <c r="G35" s="388"/>
      <c r="H35" s="388"/>
    </row>
    <row r="36" spans="1:8" ht="18">
      <c r="A36" s="389"/>
      <c r="B36" s="389"/>
      <c r="C36" s="389"/>
      <c r="D36" s="389"/>
      <c r="E36" s="389"/>
      <c r="F36" s="389"/>
      <c r="G36" s="389"/>
      <c r="H36" s="389"/>
    </row>
    <row r="37" spans="1:8" ht="18">
      <c r="A37" s="388"/>
      <c r="B37" s="388"/>
      <c r="C37" s="388"/>
      <c r="D37" s="388"/>
      <c r="E37" s="388"/>
      <c r="F37" s="388"/>
      <c r="G37" s="388"/>
      <c r="H37" s="388"/>
    </row>
    <row r="38" spans="1:8" ht="18">
      <c r="A38" s="390" t="s">
        <v>281</v>
      </c>
      <c r="B38" s="391"/>
      <c r="C38" s="391"/>
      <c r="D38" s="391"/>
      <c r="E38" s="391"/>
      <c r="F38" s="391"/>
      <c r="G38" s="391"/>
      <c r="H38" s="391"/>
    </row>
    <row r="39" spans="1:8" ht="18">
      <c r="A39" s="388" t="s">
        <v>282</v>
      </c>
      <c r="B39" s="388"/>
      <c r="C39" s="388"/>
      <c r="D39" s="388"/>
      <c r="E39" s="388"/>
      <c r="F39" s="388"/>
      <c r="G39" s="388"/>
      <c r="H39" s="388"/>
    </row>
    <row r="40" spans="1:8" ht="18">
      <c r="A40" s="391"/>
      <c r="B40" s="391"/>
      <c r="C40" s="391"/>
      <c r="D40" s="391"/>
      <c r="E40" s="391"/>
      <c r="F40" s="391"/>
      <c r="G40" s="391"/>
      <c r="H40" s="391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9">
      <selection activeCell="A1" sqref="A1:I2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9.8515625" style="0" customWidth="1"/>
    <col min="7" max="7" width="21.28125" style="0" customWidth="1"/>
  </cols>
  <sheetData>
    <row r="1" spans="1:9" ht="30" customHeight="1" thickBot="1">
      <c r="A1" s="182" t="str">
        <f>HYPERLINK('[1]реквизиты'!$A$2)</f>
        <v>Чемпионат России по САМБО среди мужчин</v>
      </c>
      <c r="B1" s="183"/>
      <c r="C1" s="183"/>
      <c r="D1" s="183"/>
      <c r="E1" s="183"/>
      <c r="F1" s="183"/>
      <c r="G1" s="183"/>
      <c r="H1" s="183"/>
      <c r="I1" s="184"/>
    </row>
    <row r="2" spans="4:7" ht="12.75" customHeight="1">
      <c r="D2" s="245" t="str">
        <f>HYPERLINK('пр.взв.'!G3)</f>
        <v>в.к. 62  кг</v>
      </c>
      <c r="E2" s="245"/>
      <c r="F2" s="245"/>
      <c r="G2" s="245"/>
    </row>
    <row r="3" spans="3:7" ht="19.5" customHeight="1">
      <c r="C3" s="60" t="s">
        <v>29</v>
      </c>
      <c r="D3" s="243"/>
      <c r="E3" s="243"/>
      <c r="F3" s="243"/>
      <c r="G3" s="243"/>
    </row>
    <row r="4" ht="21" customHeight="1">
      <c r="C4" s="61" t="s">
        <v>12</v>
      </c>
    </row>
    <row r="5" spans="1:9" ht="12.75">
      <c r="A5" s="205" t="s">
        <v>13</v>
      </c>
      <c r="B5" s="205" t="s">
        <v>3</v>
      </c>
      <c r="C5" s="168" t="s">
        <v>4</v>
      </c>
      <c r="D5" s="205" t="s">
        <v>14</v>
      </c>
      <c r="E5" s="176" t="s">
        <v>15</v>
      </c>
      <c r="F5" s="177"/>
      <c r="G5" s="205" t="s">
        <v>16</v>
      </c>
      <c r="H5" s="205" t="s">
        <v>17</v>
      </c>
      <c r="I5" s="205" t="s">
        <v>18</v>
      </c>
    </row>
    <row r="6" spans="1:9" ht="12.75">
      <c r="A6" s="167"/>
      <c r="B6" s="167"/>
      <c r="C6" s="167"/>
      <c r="D6" s="167"/>
      <c r="E6" s="178"/>
      <c r="F6" s="179"/>
      <c r="G6" s="167"/>
      <c r="H6" s="167"/>
      <c r="I6" s="167"/>
    </row>
    <row r="7" spans="1:9" ht="12.75">
      <c r="A7" s="246"/>
      <c r="B7" s="247">
        <f>'пр.хода А'!Q15</f>
        <v>39</v>
      </c>
      <c r="C7" s="248" t="str">
        <f>VLOOKUP(B7,'пр.взв.'!B6:C132,2,FALSE)</f>
        <v>Сливин Александр Игоревич</v>
      </c>
      <c r="D7" s="249" t="str">
        <f>VLOOKUP(B7,'пр.взв.'!B6:D132,3,FALSE)</f>
        <v>11.12.89 кмс</v>
      </c>
      <c r="E7" s="256" t="str">
        <f>VLOOKUP(B7,'пр.взв.'!B6:H133,4,FALSE)</f>
        <v>МОС</v>
      </c>
      <c r="F7" s="250" t="str">
        <f>VLOOKUP(B7,'пр.взв.'!B6:F132,5,FALSE)</f>
        <v>Москва Д</v>
      </c>
      <c r="G7" s="252"/>
      <c r="H7" s="193"/>
      <c r="I7" s="205"/>
    </row>
    <row r="8" spans="1:9" ht="12.75">
      <c r="A8" s="246"/>
      <c r="B8" s="205"/>
      <c r="C8" s="248"/>
      <c r="D8" s="249"/>
      <c r="E8" s="257"/>
      <c r="F8" s="251"/>
      <c r="G8" s="252"/>
      <c r="H8" s="193"/>
      <c r="I8" s="205"/>
    </row>
    <row r="9" spans="1:9" ht="12.75">
      <c r="A9" s="253"/>
      <c r="B9" s="247">
        <f>'пр.хода А'!Q23</f>
        <v>26</v>
      </c>
      <c r="C9" s="248" t="str">
        <f>VLOOKUP(B9,'пр.взв.'!B6:C132,2,FALSE)</f>
        <v>Мацков Владислав Игоревич</v>
      </c>
      <c r="D9" s="248" t="str">
        <f>VLOOKUP(B9,'пр.взв.'!B6:D132,3,FALSE)</f>
        <v>26.06.88 мс</v>
      </c>
      <c r="E9" s="256" t="str">
        <f>VLOOKUP(B9,'пр.взв.'!B3:H135,4,FALSE)</f>
        <v>ЦФО</v>
      </c>
      <c r="F9" s="250" t="str">
        <f>VLOOKUP(B9,'пр.взв.'!B6:F132,5,FALSE)</f>
        <v> Московская Дмитров Д</v>
      </c>
      <c r="G9" s="254"/>
      <c r="H9" s="205"/>
      <c r="I9" s="205"/>
    </row>
    <row r="10" spans="1:9" ht="12.75">
      <c r="A10" s="253"/>
      <c r="B10" s="205"/>
      <c r="C10" s="248"/>
      <c r="D10" s="248"/>
      <c r="E10" s="257"/>
      <c r="F10" s="251"/>
      <c r="G10" s="254"/>
      <c r="H10" s="205"/>
      <c r="I10" s="205"/>
    </row>
    <row r="11" spans="1:2" ht="34.5" customHeight="1">
      <c r="A11" s="27" t="s">
        <v>19</v>
      </c>
      <c r="B11" s="27"/>
    </row>
    <row r="12" spans="2:9" ht="19.5" customHeight="1">
      <c r="B12" s="27" t="s">
        <v>0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27" t="s">
        <v>1</v>
      </c>
      <c r="C13" s="62"/>
      <c r="D13" s="62"/>
      <c r="E13" s="62"/>
      <c r="F13" s="62"/>
      <c r="G13" s="62"/>
      <c r="H13" s="62"/>
      <c r="I13" s="62"/>
    </row>
    <row r="14" ht="19.5" customHeight="1"/>
    <row r="15" spans="3:8" ht="24" customHeight="1">
      <c r="C15" s="60" t="s">
        <v>29</v>
      </c>
      <c r="D15" s="243" t="str">
        <f>HYPERLINK('пр.взв.'!G3)</f>
        <v>в.к. 62  кг</v>
      </c>
      <c r="E15" s="243"/>
      <c r="F15" s="243"/>
      <c r="G15" s="243"/>
      <c r="H15" s="115"/>
    </row>
    <row r="16" spans="3:8" ht="12.75" customHeight="1">
      <c r="C16" s="61" t="s">
        <v>20</v>
      </c>
      <c r="D16" s="244"/>
      <c r="E16" s="244"/>
      <c r="F16" s="244"/>
      <c r="G16" s="244"/>
      <c r="H16" s="116"/>
    </row>
    <row r="17" spans="1:9" ht="12.75">
      <c r="A17" s="205" t="s">
        <v>13</v>
      </c>
      <c r="B17" s="205" t="s">
        <v>3</v>
      </c>
      <c r="C17" s="168" t="s">
        <v>4</v>
      </c>
      <c r="D17" s="168" t="s">
        <v>14</v>
      </c>
      <c r="E17" s="176" t="s">
        <v>15</v>
      </c>
      <c r="F17" s="177"/>
      <c r="G17" s="168" t="s">
        <v>16</v>
      </c>
      <c r="H17" s="168" t="s">
        <v>17</v>
      </c>
      <c r="I17" s="205" t="s">
        <v>18</v>
      </c>
    </row>
    <row r="18" spans="1:9" ht="12.75">
      <c r="A18" s="167"/>
      <c r="B18" s="167"/>
      <c r="C18" s="167"/>
      <c r="D18" s="167"/>
      <c r="E18" s="258"/>
      <c r="F18" s="259"/>
      <c r="G18" s="167"/>
      <c r="H18" s="167"/>
      <c r="I18" s="167"/>
    </row>
    <row r="19" spans="1:9" ht="12.75">
      <c r="A19" s="246"/>
      <c r="B19" s="247">
        <f>'пр.хода Б'!Q14</f>
        <v>32</v>
      </c>
      <c r="C19" s="248" t="str">
        <f>VLOOKUP(B19,'пр.взв.'!B6:C132,2,FALSE)</f>
        <v>Балыков Владимир Юрьевич</v>
      </c>
      <c r="D19" s="248" t="str">
        <f>VLOOKUP(B19,'пр.взв.'!B6:D132,3,FALSE)</f>
        <v>15.02.91, мс</v>
      </c>
      <c r="E19" s="256" t="str">
        <f>VLOOKUP(B19,'пр.взв.'!B1:H145,4,FALSE)</f>
        <v>ПФО</v>
      </c>
      <c r="F19" s="250" t="str">
        <f>VLOOKUP(B19,'пр.взв.'!B6:F132,5,FALSE)</f>
        <v>Пензенская,Д</v>
      </c>
      <c r="G19" s="254"/>
      <c r="H19" s="193"/>
      <c r="I19" s="205"/>
    </row>
    <row r="20" spans="1:9" ht="12.75">
      <c r="A20" s="246"/>
      <c r="B20" s="205"/>
      <c r="C20" s="248"/>
      <c r="D20" s="248"/>
      <c r="E20" s="257"/>
      <c r="F20" s="251"/>
      <c r="G20" s="254"/>
      <c r="H20" s="193"/>
      <c r="I20" s="205"/>
    </row>
    <row r="21" spans="1:9" ht="12.75">
      <c r="A21" s="253"/>
      <c r="B21" s="247">
        <f>'пр.хода Б'!Q22</f>
        <v>15</v>
      </c>
      <c r="C21" s="248" t="str">
        <f>VLOOKUP(B21,'пр.взв.'!B6:C132,2,FALSE)</f>
        <v>Мудранов Аслан Заудинович</v>
      </c>
      <c r="D21" s="248" t="str">
        <f>VLOOKUP(B21,'пр.взв.'!B6:D132,3,FALSE)</f>
        <v>16.09.87 мс</v>
      </c>
      <c r="E21" s="256" t="str">
        <f>VLOOKUP(B21,'пр.взв.'!B2:H147,4,FALSE)</f>
        <v>ЮФО</v>
      </c>
      <c r="F21" s="250" t="str">
        <f>VLOOKUP(B21,'пр.взв.'!B6:F132,5,FALSE)</f>
        <v>Краснодарский Армавир Д</v>
      </c>
      <c r="G21" s="254"/>
      <c r="H21" s="205"/>
      <c r="I21" s="205"/>
    </row>
    <row r="22" spans="1:9" ht="12.75">
      <c r="A22" s="253"/>
      <c r="B22" s="205"/>
      <c r="C22" s="248"/>
      <c r="D22" s="248"/>
      <c r="E22" s="257"/>
      <c r="F22" s="251"/>
      <c r="G22" s="254"/>
      <c r="H22" s="205"/>
      <c r="I22" s="205"/>
    </row>
    <row r="23" spans="1:2" ht="32.25" customHeight="1">
      <c r="A23" s="27" t="s">
        <v>19</v>
      </c>
      <c r="B23" s="27"/>
    </row>
    <row r="24" spans="2:9" ht="19.5" customHeight="1">
      <c r="B24" s="27" t="s">
        <v>0</v>
      </c>
      <c r="C24" s="62"/>
      <c r="D24" s="62"/>
      <c r="E24" s="62"/>
      <c r="F24" s="62"/>
      <c r="G24" s="62"/>
      <c r="H24" s="62"/>
      <c r="I24" s="62"/>
    </row>
    <row r="25" spans="2:9" ht="19.5" customHeight="1">
      <c r="B25" s="27" t="s">
        <v>1</v>
      </c>
      <c r="C25" s="62"/>
      <c r="D25" s="62"/>
      <c r="E25" s="62"/>
      <c r="F25" s="62"/>
      <c r="G25" s="62"/>
      <c r="H25" s="62"/>
      <c r="I25" s="62"/>
    </row>
    <row r="27" spans="4:7" ht="12.75">
      <c r="D27" s="7"/>
      <c r="E27" s="7"/>
      <c r="F27" s="7"/>
      <c r="G27" s="7"/>
    </row>
    <row r="28" spans="4:8" ht="12.75" customHeight="1">
      <c r="D28" s="243" t="str">
        <f>HYPERLINK('пр.взв.'!G3)</f>
        <v>в.к. 62  кг</v>
      </c>
      <c r="E28" s="243"/>
      <c r="F28" s="243"/>
      <c r="G28" s="243"/>
      <c r="H28" s="115"/>
    </row>
    <row r="29" spans="3:8" ht="15.75" customHeight="1">
      <c r="C29" s="59" t="s">
        <v>21</v>
      </c>
      <c r="D29" s="244"/>
      <c r="E29" s="244"/>
      <c r="F29" s="244"/>
      <c r="G29" s="244"/>
      <c r="H29" s="116"/>
    </row>
    <row r="30" spans="1:9" ht="12.75">
      <c r="A30" s="205" t="s">
        <v>13</v>
      </c>
      <c r="B30" s="205" t="s">
        <v>3</v>
      </c>
      <c r="C30" s="168" t="s">
        <v>4</v>
      </c>
      <c r="D30" s="168" t="s">
        <v>14</v>
      </c>
      <c r="E30" s="176" t="s">
        <v>15</v>
      </c>
      <c r="F30" s="177"/>
      <c r="G30" s="168" t="s">
        <v>16</v>
      </c>
      <c r="H30" s="168" t="s">
        <v>17</v>
      </c>
      <c r="I30" s="205" t="s">
        <v>18</v>
      </c>
    </row>
    <row r="31" spans="1:9" ht="12.75">
      <c r="A31" s="167"/>
      <c r="B31" s="167"/>
      <c r="C31" s="167"/>
      <c r="D31" s="167"/>
      <c r="E31" s="258"/>
      <c r="F31" s="259"/>
      <c r="G31" s="167"/>
      <c r="H31" s="167"/>
      <c r="I31" s="167"/>
    </row>
    <row r="32" spans="1:9" ht="12.75">
      <c r="A32" s="246"/>
      <c r="B32" s="247">
        <f>'пр.хода А'!M35</f>
        <v>37</v>
      </c>
      <c r="C32" s="248" t="str">
        <f>VLOOKUP(B32,'пр.взв.'!B6:C132,2,FALSE)</f>
        <v>Уин Виталий Юрьевич</v>
      </c>
      <c r="D32" s="248" t="str">
        <f>VLOOKUP(B32,'пр.взв.'!B6:D132,3,FALSE)</f>
        <v>25.06.87 мс</v>
      </c>
      <c r="E32" s="256" t="str">
        <f>VLOOKUP(B32,'пр.взв.'!B3:H158,4,FALSE)</f>
        <v>СФО</v>
      </c>
      <c r="F32" s="250" t="str">
        <f>VLOOKUP(B32,'пр.взв.'!B6:F132,5,FALSE)</f>
        <v>Р.Алтай Д</v>
      </c>
      <c r="G32" s="254"/>
      <c r="H32" s="193"/>
      <c r="I32" s="205"/>
    </row>
    <row r="33" spans="1:9" ht="12.75">
      <c r="A33" s="246"/>
      <c r="B33" s="205"/>
      <c r="C33" s="248"/>
      <c r="D33" s="248"/>
      <c r="E33" s="257"/>
      <c r="F33" s="251"/>
      <c r="G33" s="254"/>
      <c r="H33" s="193"/>
      <c r="I33" s="205"/>
    </row>
    <row r="34" spans="1:9" ht="12.75">
      <c r="A34" s="253"/>
      <c r="B34" s="255" t="str">
        <f>'пр.хода Б'!M35</f>
        <v>4</v>
      </c>
      <c r="C34" s="200" t="s">
        <v>138</v>
      </c>
      <c r="D34" s="201" t="s">
        <v>139</v>
      </c>
      <c r="E34" s="171" t="s">
        <v>118</v>
      </c>
      <c r="F34" s="198" t="s">
        <v>140</v>
      </c>
      <c r="G34" s="254"/>
      <c r="H34" s="205"/>
      <c r="I34" s="205"/>
    </row>
    <row r="35" spans="1:9" ht="12.75">
      <c r="A35" s="253"/>
      <c r="B35" s="205"/>
      <c r="C35" s="200"/>
      <c r="D35" s="202"/>
      <c r="E35" s="172"/>
      <c r="F35" s="198"/>
      <c r="G35" s="254"/>
      <c r="H35" s="205"/>
      <c r="I35" s="205"/>
    </row>
    <row r="36" spans="1:2" ht="38.25" customHeight="1">
      <c r="A36" s="27" t="s">
        <v>19</v>
      </c>
      <c r="B36" s="27"/>
    </row>
    <row r="37" spans="2:9" ht="19.5" customHeight="1">
      <c r="B37" s="27" t="s">
        <v>0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27" t="s">
        <v>1</v>
      </c>
      <c r="C38" s="62"/>
      <c r="D38" s="62"/>
      <c r="E38" s="62"/>
      <c r="F38" s="62"/>
      <c r="G38" s="62"/>
      <c r="H38" s="62"/>
      <c r="I38" s="62"/>
    </row>
    <row r="42" spans="1:8" ht="12.75">
      <c r="A42" s="21">
        <f>HYPERLINK('[1]реквизиты'!$A$20)</f>
      </c>
      <c r="B42" s="26"/>
      <c r="C42" s="26"/>
      <c r="D42" s="26"/>
      <c r="E42" s="26"/>
      <c r="F42" s="7"/>
      <c r="G42" s="63">
        <f>HYPERLINK('[1]реквизиты'!$G$20)</f>
      </c>
      <c r="H42" s="24">
        <f>HYPERLINK('[1]реквизиты'!$G$21)</f>
      </c>
    </row>
    <row r="43" spans="1:8" ht="12.75">
      <c r="A43" s="26"/>
      <c r="B43" s="26"/>
      <c r="C43" s="26"/>
      <c r="D43" s="26"/>
      <c r="E43" s="26"/>
      <c r="F43" s="7"/>
      <c r="G43" s="122"/>
      <c r="H43" s="7"/>
    </row>
    <row r="44" spans="1:8" ht="12.75">
      <c r="A44" s="23">
        <f>HYPERLINK('[1]реквизиты'!$A$22)</f>
      </c>
      <c r="C44" s="26"/>
      <c r="D44" s="26"/>
      <c r="E44" s="26"/>
      <c r="F44" s="22"/>
      <c r="G44" s="63">
        <f>HYPERLINK('[1]реквизиты'!$G$22)</f>
      </c>
      <c r="H44" s="25">
        <f>HYPERLINK('[1]реквизиты'!$G$23)</f>
      </c>
    </row>
    <row r="45" spans="3:7" ht="12.75">
      <c r="C45" s="7"/>
      <c r="D45" s="7"/>
      <c r="E45" s="7"/>
      <c r="F45" s="7"/>
      <c r="G45" s="7"/>
    </row>
  </sheetData>
  <mergeCells count="82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G30:G31"/>
    <mergeCell ref="H30:H31"/>
    <mergeCell ref="I30:I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H44" sqref="A1:H45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8" max="8" width="10.2812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60" t="s">
        <v>75</v>
      </c>
      <c r="C1" s="260"/>
      <c r="D1" s="260"/>
      <c r="E1" s="260"/>
      <c r="F1" s="260"/>
      <c r="G1" s="260"/>
      <c r="H1" s="260"/>
      <c r="I1" s="141"/>
      <c r="J1" s="260" t="s">
        <v>75</v>
      </c>
      <c r="K1" s="260"/>
      <c r="L1" s="260"/>
      <c r="M1" s="260"/>
      <c r="N1" s="260"/>
      <c r="O1" s="260"/>
      <c r="P1" s="260"/>
    </row>
    <row r="2" spans="2:16" ht="12.75" customHeight="1">
      <c r="B2" s="261" t="str">
        <f>'пр.взв.'!G3</f>
        <v>в.к. 62  кг</v>
      </c>
      <c r="C2" s="262"/>
      <c r="D2" s="262"/>
      <c r="E2" s="262"/>
      <c r="F2" s="262"/>
      <c r="G2" s="262"/>
      <c r="H2" s="262"/>
      <c r="I2" s="142"/>
      <c r="J2" s="261" t="str">
        <f>'пр.взв.'!G3</f>
        <v>в.к. 62  кг</v>
      </c>
      <c r="K2" s="262"/>
      <c r="L2" s="262"/>
      <c r="M2" s="262"/>
      <c r="N2" s="262"/>
      <c r="O2" s="262"/>
      <c r="P2" s="262"/>
    </row>
    <row r="3" spans="2:16" ht="12.75" customHeight="1" thickBot="1">
      <c r="B3" s="143" t="s">
        <v>76</v>
      </c>
      <c r="C3" s="144" t="s">
        <v>77</v>
      </c>
      <c r="D3" s="145" t="s">
        <v>79</v>
      </c>
      <c r="E3" s="146"/>
      <c r="F3" s="146"/>
      <c r="G3" s="146"/>
      <c r="H3" s="146"/>
      <c r="I3" s="146"/>
      <c r="J3" s="143" t="s">
        <v>1</v>
      </c>
      <c r="K3" s="144" t="s">
        <v>77</v>
      </c>
      <c r="L3" s="145" t="s">
        <v>79</v>
      </c>
      <c r="M3" s="146"/>
      <c r="N3" s="143"/>
      <c r="O3" s="146"/>
      <c r="P3" s="146"/>
    </row>
    <row r="4" spans="1:16" ht="12.75">
      <c r="A4" s="263" t="s">
        <v>78</v>
      </c>
      <c r="B4" s="265" t="s">
        <v>3</v>
      </c>
      <c r="C4" s="267" t="s">
        <v>4</v>
      </c>
      <c r="D4" s="267" t="s">
        <v>14</v>
      </c>
      <c r="E4" s="269" t="s">
        <v>15</v>
      </c>
      <c r="F4" s="267" t="s">
        <v>16</v>
      </c>
      <c r="G4" s="267" t="s">
        <v>17</v>
      </c>
      <c r="H4" s="271" t="s">
        <v>18</v>
      </c>
      <c r="I4" s="263" t="s">
        <v>78</v>
      </c>
      <c r="J4" s="265" t="s">
        <v>3</v>
      </c>
      <c r="K4" s="267" t="s">
        <v>4</v>
      </c>
      <c r="L4" s="267" t="s">
        <v>14</v>
      </c>
      <c r="M4" s="269" t="s">
        <v>15</v>
      </c>
      <c r="N4" s="267" t="s">
        <v>16</v>
      </c>
      <c r="O4" s="267" t="s">
        <v>17</v>
      </c>
      <c r="P4" s="271" t="s">
        <v>18</v>
      </c>
    </row>
    <row r="5" spans="1:16" ht="13.5" thickBot="1">
      <c r="A5" s="264"/>
      <c r="B5" s="266"/>
      <c r="C5" s="268"/>
      <c r="D5" s="268"/>
      <c r="E5" s="270"/>
      <c r="F5" s="268"/>
      <c r="G5" s="268"/>
      <c r="H5" s="272"/>
      <c r="I5" s="264"/>
      <c r="J5" s="266"/>
      <c r="K5" s="268"/>
      <c r="L5" s="268"/>
      <c r="M5" s="270"/>
      <c r="N5" s="268"/>
      <c r="O5" s="268"/>
      <c r="P5" s="272"/>
    </row>
    <row r="6" spans="1:16" ht="11.25" customHeight="1">
      <c r="A6" s="273">
        <v>1</v>
      </c>
      <c r="B6" s="275">
        <v>1</v>
      </c>
      <c r="C6" s="277" t="str">
        <f>VLOOKUP(B6,'пр.взв.'!B6:H133,2,FALSE)</f>
        <v>Акмаев Дамир Шамилевич</v>
      </c>
      <c r="D6" s="277" t="str">
        <f>VLOOKUP(C6,'пр.взв.'!C6:I133,2,FALSE)</f>
        <v>28.06.81 мс</v>
      </c>
      <c r="E6" s="277" t="str">
        <f>VLOOKUP(D6,'пр.взв.'!D6:J133,2,FALSE)</f>
        <v>СПБ</v>
      </c>
      <c r="F6" s="281"/>
      <c r="G6" s="282"/>
      <c r="H6" s="168"/>
      <c r="I6" s="285">
        <v>5</v>
      </c>
      <c r="J6" s="275">
        <v>2</v>
      </c>
      <c r="K6" s="288" t="str">
        <f>VLOOKUP(J6,'пр.взв.'!B6:H133,2,FALSE)</f>
        <v>Викторов Роман Александрович</v>
      </c>
      <c r="L6" s="288" t="str">
        <f>VLOOKUP(K6,'пр.взв.'!C6:I133,2,FALSE)</f>
        <v>14.01.84 мс</v>
      </c>
      <c r="M6" s="288" t="str">
        <f>VLOOKUP(L6,'пр.взв.'!D6:J133,2,FALSE)</f>
        <v>ЦФО</v>
      </c>
      <c r="N6" s="295"/>
      <c r="O6" s="281"/>
      <c r="P6" s="282"/>
    </row>
    <row r="7" spans="1:16" ht="11.25" customHeight="1">
      <c r="A7" s="274"/>
      <c r="B7" s="276"/>
      <c r="C7" s="278"/>
      <c r="D7" s="278"/>
      <c r="E7" s="278"/>
      <c r="F7" s="254"/>
      <c r="G7" s="193"/>
      <c r="H7" s="205"/>
      <c r="I7" s="286"/>
      <c r="J7" s="276"/>
      <c r="K7" s="278"/>
      <c r="L7" s="278"/>
      <c r="M7" s="278"/>
      <c r="N7" s="254"/>
      <c r="O7" s="254"/>
      <c r="P7" s="193"/>
    </row>
    <row r="8" spans="1:16" ht="11.25" customHeight="1">
      <c r="A8" s="274"/>
      <c r="B8" s="276">
        <v>33</v>
      </c>
      <c r="C8" s="277" t="str">
        <f>VLOOKUP(B8,'пр.взв.'!B1:H135,2,FALSE)</f>
        <v>Савельев Сергей Анатольевич</v>
      </c>
      <c r="D8" s="277" t="str">
        <f>VLOOKUP(C8,'пр.взв.'!C1:I135,2,FALSE)</f>
        <v>07.02.90 кмс</v>
      </c>
      <c r="E8" s="277" t="str">
        <f>VLOOKUP(D8,'пр.взв.'!D1:J135,2,FALSE)</f>
        <v>ЦФО</v>
      </c>
      <c r="F8" s="283"/>
      <c r="G8" s="167"/>
      <c r="H8" s="167"/>
      <c r="I8" s="286"/>
      <c r="J8" s="276">
        <v>34</v>
      </c>
      <c r="K8" s="277" t="str">
        <f>VLOOKUP(J8,'пр.взв.'!B1:H135,2,FALSE)</f>
        <v>Кульмяев Николай Васильевич</v>
      </c>
      <c r="L8" s="277" t="str">
        <f>VLOOKUP(K8,'пр.взв.'!C1:I135,2,FALSE)</f>
        <v>29.05.86 кмс</v>
      </c>
      <c r="M8" s="277" t="str">
        <f>VLOOKUP(L8,'пр.взв.'!D1:J135,2,FALSE)</f>
        <v>ПФО</v>
      </c>
      <c r="N8" s="283"/>
      <c r="O8" s="283"/>
      <c r="P8" s="167"/>
    </row>
    <row r="9" spans="1:16" ht="11.25" customHeight="1" thickBot="1">
      <c r="A9" s="274"/>
      <c r="B9" s="279"/>
      <c r="C9" s="280"/>
      <c r="D9" s="280"/>
      <c r="E9" s="280"/>
      <c r="F9" s="284"/>
      <c r="G9" s="213"/>
      <c r="H9" s="213"/>
      <c r="I9" s="287"/>
      <c r="J9" s="289"/>
      <c r="K9" s="290"/>
      <c r="L9" s="290"/>
      <c r="M9" s="290"/>
      <c r="N9" s="294"/>
      <c r="O9" s="294"/>
      <c r="P9" s="270"/>
    </row>
    <row r="10" spans="1:16" ht="11.25" customHeight="1" hidden="1">
      <c r="A10" s="285">
        <v>2</v>
      </c>
      <c r="B10" s="275">
        <v>17</v>
      </c>
      <c r="C10" s="288" t="str">
        <f>VLOOKUP(B10,'пр.взв.'!B1:H137,2,FALSE)</f>
        <v>Бондарев Александр Витальевич</v>
      </c>
      <c r="D10" s="288" t="str">
        <f>VLOOKUP(C10,'пр.взв.'!C1:I137,2,FALSE)</f>
        <v>27.01.90, мс</v>
      </c>
      <c r="E10" s="288" t="str">
        <f>VLOOKUP(D10,'пр.взв.'!D1:J137,2,FALSE)</f>
        <v>ПФО</v>
      </c>
      <c r="F10" s="291"/>
      <c r="G10" s="292"/>
      <c r="H10" s="293"/>
      <c r="I10" s="285">
        <v>18</v>
      </c>
      <c r="J10" s="275">
        <v>18</v>
      </c>
      <c r="K10" s="288" t="str">
        <f>VLOOKUP(J10,'пр.взв.'!B1:H137,2,FALSE)</f>
        <v>Унгенфухт Константин Дмитриевич</v>
      </c>
      <c r="L10" s="288" t="str">
        <f>VLOOKUP(K10,'пр.взв.'!C1:I137,2,FALSE)</f>
        <v>22.09.90 мс</v>
      </c>
      <c r="M10" s="288" t="str">
        <f>VLOOKUP(L10,'пр.взв.'!D1:J137,2,FALSE)</f>
        <v>МОС</v>
      </c>
      <c r="N10" s="296"/>
      <c r="O10" s="291"/>
      <c r="P10" s="292"/>
    </row>
    <row r="11" spans="1:16" ht="11.25" customHeight="1" hidden="1">
      <c r="A11" s="286"/>
      <c r="B11" s="276"/>
      <c r="C11" s="278"/>
      <c r="D11" s="278"/>
      <c r="E11" s="278"/>
      <c r="F11" s="254"/>
      <c r="G11" s="193"/>
      <c r="H11" s="205"/>
      <c r="I11" s="286"/>
      <c r="J11" s="276"/>
      <c r="K11" s="278"/>
      <c r="L11" s="278"/>
      <c r="M11" s="278"/>
      <c r="N11" s="254"/>
      <c r="O11" s="254"/>
      <c r="P11" s="193"/>
    </row>
    <row r="12" spans="1:16" ht="11.25" customHeight="1" hidden="1">
      <c r="A12" s="286"/>
      <c r="B12" s="276">
        <v>49</v>
      </c>
      <c r="C12" s="277">
        <f>VLOOKUP(B12,'пр.взв.'!B2:H139,2,FALSE)</f>
        <v>0</v>
      </c>
      <c r="D12" s="277" t="e">
        <f>VLOOKUP(C12,'пр.взв.'!C2:I139,2,FALSE)</f>
        <v>#N/A</v>
      </c>
      <c r="E12" s="277" t="e">
        <f>VLOOKUP(D12,'пр.взв.'!D2:J139,2,FALSE)</f>
        <v>#N/A</v>
      </c>
      <c r="F12" s="283"/>
      <c r="G12" s="167"/>
      <c r="H12" s="167"/>
      <c r="I12" s="286"/>
      <c r="J12" s="276">
        <v>50</v>
      </c>
      <c r="K12" s="277">
        <f>VLOOKUP(J12,'пр.взв.'!B1:H139,2,FALSE)</f>
        <v>0</v>
      </c>
      <c r="L12" s="277" t="e">
        <f>VLOOKUP(K12,'пр.взв.'!C1:I139,2,FALSE)</f>
        <v>#N/A</v>
      </c>
      <c r="M12" s="277" t="e">
        <f>VLOOKUP(L12,'пр.взв.'!D1:J139,2,FALSE)</f>
        <v>#N/A</v>
      </c>
      <c r="N12" s="283"/>
      <c r="O12" s="283"/>
      <c r="P12" s="167"/>
    </row>
    <row r="13" spans="1:16" ht="11.25" customHeight="1" hidden="1" thickBot="1">
      <c r="A13" s="287"/>
      <c r="B13" s="289"/>
      <c r="C13" s="290"/>
      <c r="D13" s="290"/>
      <c r="E13" s="290"/>
      <c r="F13" s="294"/>
      <c r="G13" s="270"/>
      <c r="H13" s="270"/>
      <c r="I13" s="287"/>
      <c r="J13" s="289"/>
      <c r="K13" s="290"/>
      <c r="L13" s="290"/>
      <c r="M13" s="290"/>
      <c r="N13" s="294"/>
      <c r="O13" s="294"/>
      <c r="P13" s="270"/>
    </row>
    <row r="14" spans="1:16" ht="11.25" customHeight="1">
      <c r="A14" s="285">
        <v>2</v>
      </c>
      <c r="B14" s="275">
        <v>9</v>
      </c>
      <c r="C14" s="288" t="str">
        <f>VLOOKUP(B14,'пр.взв.'!B4:H141,2,FALSE)</f>
        <v>Саакян Виталий Рачилович</v>
      </c>
      <c r="D14" s="288" t="str">
        <f>VLOOKUP(C14,'пр.взв.'!C4:I141,2,FALSE)</f>
        <v>10.04.87 мсмк</v>
      </c>
      <c r="E14" s="288" t="str">
        <f>VLOOKUP(D14,'пр.взв.'!D4:J141,2,FALSE)</f>
        <v>ЮФО</v>
      </c>
      <c r="F14" s="291"/>
      <c r="G14" s="292"/>
      <c r="H14" s="293"/>
      <c r="I14" s="285">
        <v>19</v>
      </c>
      <c r="J14" s="275">
        <v>10</v>
      </c>
      <c r="K14" s="288" t="str">
        <f>VLOOKUP(J14,'пр.взв.'!B1:H141,2,FALSE)</f>
        <v>Хлыбов Илья Евгеньевич</v>
      </c>
      <c r="L14" s="288" t="str">
        <f>VLOOKUP(K14,'пр.взв.'!C1:I141,2,FALSE)</f>
        <v>27.10.86 змс</v>
      </c>
      <c r="M14" s="288" t="str">
        <f>VLOOKUP(L14,'пр.взв.'!D1:J141,2,FALSE)</f>
        <v>УФО</v>
      </c>
      <c r="N14" s="295"/>
      <c r="O14" s="281"/>
      <c r="P14" s="282"/>
    </row>
    <row r="15" spans="1:16" ht="11.25" customHeight="1">
      <c r="A15" s="286"/>
      <c r="B15" s="276"/>
      <c r="C15" s="278"/>
      <c r="D15" s="278"/>
      <c r="E15" s="278"/>
      <c r="F15" s="254"/>
      <c r="G15" s="193"/>
      <c r="H15" s="205"/>
      <c r="I15" s="286"/>
      <c r="J15" s="276"/>
      <c r="K15" s="278"/>
      <c r="L15" s="278"/>
      <c r="M15" s="278"/>
      <c r="N15" s="254"/>
      <c r="O15" s="254"/>
      <c r="P15" s="193"/>
    </row>
    <row r="16" spans="1:16" ht="11.25" customHeight="1">
      <c r="A16" s="286"/>
      <c r="B16" s="276">
        <v>41</v>
      </c>
      <c r="C16" s="277" t="str">
        <f>VLOOKUP(B16,'пр.взв.'!B6:H143,2,FALSE)</f>
        <v>Рочев Олег Александрович</v>
      </c>
      <c r="D16" s="277" t="str">
        <f>VLOOKUP(C16,'пр.взв.'!C6:I143,2,FALSE)</f>
        <v>25.07.79 змс</v>
      </c>
      <c r="E16" s="277" t="str">
        <f>VLOOKUP(D16,'пр.взв.'!D6:J143,2,FALSE)</f>
        <v>ПФО</v>
      </c>
      <c r="F16" s="283"/>
      <c r="G16" s="167"/>
      <c r="H16" s="167"/>
      <c r="I16" s="286"/>
      <c r="J16" s="276">
        <v>42</v>
      </c>
      <c r="K16" s="277">
        <f>VLOOKUP(J16,'пр.взв.'!B1:H143,2,FALSE)</f>
        <v>0</v>
      </c>
      <c r="L16" s="277" t="e">
        <f>VLOOKUP(K16,'пр.взв.'!C1:I143,2,FALSE)</f>
        <v>#N/A</v>
      </c>
      <c r="M16" s="277" t="e">
        <f>VLOOKUP(L16,'пр.взв.'!D1:J143,2,FALSE)</f>
        <v>#N/A</v>
      </c>
      <c r="N16" s="283"/>
      <c r="O16" s="283"/>
      <c r="P16" s="167"/>
    </row>
    <row r="17" spans="1:16" ht="11.25" customHeight="1" thickBot="1">
      <c r="A17" s="287"/>
      <c r="B17" s="289"/>
      <c r="C17" s="290"/>
      <c r="D17" s="290"/>
      <c r="E17" s="290"/>
      <c r="F17" s="294"/>
      <c r="G17" s="270"/>
      <c r="H17" s="270"/>
      <c r="I17" s="287"/>
      <c r="J17" s="289"/>
      <c r="K17" s="290"/>
      <c r="L17" s="290"/>
      <c r="M17" s="290"/>
      <c r="N17" s="294"/>
      <c r="O17" s="294"/>
      <c r="P17" s="270"/>
    </row>
    <row r="18" spans="1:16" ht="11.25" customHeight="1" hidden="1">
      <c r="A18" s="285">
        <v>4</v>
      </c>
      <c r="B18" s="275">
        <v>25</v>
      </c>
      <c r="C18" s="288" t="str">
        <f>VLOOKUP(B18,'пр.взв.'!B2:H145,2,FALSE)</f>
        <v>Теплов Алексей Сергеевич</v>
      </c>
      <c r="D18" s="288" t="str">
        <f>VLOOKUP(C18,'пр.взв.'!C2:I145,2,FALSE)</f>
        <v>18.07.88 мс</v>
      </c>
      <c r="E18" s="288" t="str">
        <f>VLOOKUP(D18,'пр.взв.'!D2:J145,2,FALSE)</f>
        <v>ПФО</v>
      </c>
      <c r="F18" s="291"/>
      <c r="G18" s="292"/>
      <c r="H18" s="293"/>
      <c r="I18" s="285">
        <v>20</v>
      </c>
      <c r="J18" s="275">
        <v>26</v>
      </c>
      <c r="K18" s="288" t="str">
        <f>VLOOKUP(J18,'пр.взв.'!B1:H145,2,FALSE)</f>
        <v>Мацков Владислав Игоревич</v>
      </c>
      <c r="L18" s="288" t="str">
        <f>VLOOKUP(K18,'пр.взв.'!C1:I145,2,FALSE)</f>
        <v>26.06.88 мс</v>
      </c>
      <c r="M18" s="288" t="str">
        <f>VLOOKUP(L18,'пр.взв.'!D1:J145,2,FALSE)</f>
        <v>ЦФО</v>
      </c>
      <c r="N18" s="254"/>
      <c r="O18" s="297"/>
      <c r="P18" s="193"/>
    </row>
    <row r="19" spans="1:16" ht="11.25" customHeight="1" hidden="1">
      <c r="A19" s="286"/>
      <c r="B19" s="276"/>
      <c r="C19" s="278"/>
      <c r="D19" s="278"/>
      <c r="E19" s="278"/>
      <c r="F19" s="254"/>
      <c r="G19" s="193"/>
      <c r="H19" s="205"/>
      <c r="I19" s="286"/>
      <c r="J19" s="276"/>
      <c r="K19" s="278"/>
      <c r="L19" s="278"/>
      <c r="M19" s="278"/>
      <c r="N19" s="254"/>
      <c r="O19" s="254"/>
      <c r="P19" s="193"/>
    </row>
    <row r="20" spans="1:16" ht="11.25" customHeight="1" hidden="1">
      <c r="A20" s="286"/>
      <c r="B20" s="276">
        <v>57</v>
      </c>
      <c r="C20" s="277">
        <f>VLOOKUP(B20,'пр.взв.'!B2:H147,2,FALSE)</f>
        <v>0</v>
      </c>
      <c r="D20" s="277" t="e">
        <f>VLOOKUP(C20,'пр.взв.'!C2:I147,2,FALSE)</f>
        <v>#N/A</v>
      </c>
      <c r="E20" s="277" t="e">
        <f>VLOOKUP(D20,'пр.взв.'!D2:J147,2,FALSE)</f>
        <v>#N/A</v>
      </c>
      <c r="F20" s="283"/>
      <c r="G20" s="167"/>
      <c r="H20" s="167"/>
      <c r="I20" s="286"/>
      <c r="J20" s="276">
        <v>58</v>
      </c>
      <c r="K20" s="277">
        <f>VLOOKUP(J20,'пр.взв.'!B2:H147,2,FALSE)</f>
        <v>0</v>
      </c>
      <c r="L20" s="277" t="e">
        <f>VLOOKUP(K20,'пр.взв.'!C2:I147,2,FALSE)</f>
        <v>#N/A</v>
      </c>
      <c r="M20" s="277" t="e">
        <f>VLOOKUP(L20,'пр.взв.'!D2:J147,2,FALSE)</f>
        <v>#N/A</v>
      </c>
      <c r="N20" s="283"/>
      <c r="O20" s="283"/>
      <c r="P20" s="167"/>
    </row>
    <row r="21" spans="1:16" ht="11.25" customHeight="1" hidden="1" thickBot="1">
      <c r="A21" s="287"/>
      <c r="B21" s="289"/>
      <c r="C21" s="290"/>
      <c r="D21" s="290"/>
      <c r="E21" s="290"/>
      <c r="F21" s="294"/>
      <c r="G21" s="270"/>
      <c r="H21" s="270"/>
      <c r="I21" s="287"/>
      <c r="J21" s="289"/>
      <c r="K21" s="290"/>
      <c r="L21" s="290"/>
      <c r="M21" s="290"/>
      <c r="N21" s="294"/>
      <c r="O21" s="294"/>
      <c r="P21" s="270"/>
    </row>
    <row r="22" spans="1:16" ht="11.25" customHeight="1">
      <c r="A22" s="285">
        <v>3</v>
      </c>
      <c r="B22" s="275">
        <v>5</v>
      </c>
      <c r="C22" s="288" t="str">
        <f>VLOOKUP(B22,'пр.взв.'!B2:H149,2,FALSE)</f>
        <v>Селиков Алексей Александрович</v>
      </c>
      <c r="D22" s="288" t="str">
        <f>VLOOKUP(C22,'пр.взв.'!C2:I149,2,FALSE)</f>
        <v>01.06.87 мс</v>
      </c>
      <c r="E22" s="288" t="str">
        <f>VLOOKUP(D22,'пр.взв.'!D2:J149,2,FALSE)</f>
        <v>УФО</v>
      </c>
      <c r="F22" s="291"/>
      <c r="G22" s="292"/>
      <c r="H22" s="293"/>
      <c r="I22" s="285">
        <v>6</v>
      </c>
      <c r="J22" s="275">
        <v>6</v>
      </c>
      <c r="K22" s="288" t="str">
        <f>VLOOKUP(J22,'пр.взв.'!B2:H149,2,FALSE)</f>
        <v>Данильченко Константин Владимирович</v>
      </c>
      <c r="L22" s="288" t="str">
        <f>VLOOKUP(K22,'пр.взв.'!C2:I149,2,FALSE)</f>
        <v>08.07.84 мсмк</v>
      </c>
      <c r="M22" s="288" t="str">
        <f>VLOOKUP(L22,'пр.взв.'!D2:J149,2,FALSE)</f>
        <v>ЮФО </v>
      </c>
      <c r="N22" s="295"/>
      <c r="O22" s="281"/>
      <c r="P22" s="282"/>
    </row>
    <row r="23" spans="1:16" ht="11.25" customHeight="1">
      <c r="A23" s="286"/>
      <c r="B23" s="276"/>
      <c r="C23" s="278"/>
      <c r="D23" s="278"/>
      <c r="E23" s="278"/>
      <c r="F23" s="254"/>
      <c r="G23" s="193"/>
      <c r="H23" s="205"/>
      <c r="I23" s="286"/>
      <c r="J23" s="276"/>
      <c r="K23" s="278"/>
      <c r="L23" s="278"/>
      <c r="M23" s="278"/>
      <c r="N23" s="254"/>
      <c r="O23" s="254"/>
      <c r="P23" s="193"/>
    </row>
    <row r="24" spans="1:16" ht="11.25" customHeight="1">
      <c r="A24" s="286"/>
      <c r="B24" s="276">
        <v>37</v>
      </c>
      <c r="C24" s="277" t="str">
        <f>VLOOKUP(B24,'пр.взв.'!B2:H151,2,FALSE)</f>
        <v>Уин Виталий Юрьевич</v>
      </c>
      <c r="D24" s="277" t="str">
        <f>VLOOKUP(C24,'пр.взв.'!C2:I151,2,FALSE)</f>
        <v>25.06.87 мс</v>
      </c>
      <c r="E24" s="277" t="str">
        <f>VLOOKUP(D24,'пр.взв.'!D2:J151,2,FALSE)</f>
        <v>СФО</v>
      </c>
      <c r="F24" s="283"/>
      <c r="G24" s="167"/>
      <c r="H24" s="167"/>
      <c r="I24" s="286"/>
      <c r="J24" s="276">
        <v>38</v>
      </c>
      <c r="K24" s="277" t="str">
        <f>VLOOKUP(J24,'пр.взв.'!B2:H151,2,FALSE)</f>
        <v>Шукюров Рамиль Дадашалиевич</v>
      </c>
      <c r="L24" s="277" t="str">
        <f>VLOOKUP(K24,'пр.взв.'!C2:I151,2,FALSE)</f>
        <v>11.01.87 мс</v>
      </c>
      <c r="M24" s="277" t="str">
        <f>VLOOKUP(L24,'пр.взв.'!D2:J151,2,FALSE)</f>
        <v>УФО</v>
      </c>
      <c r="N24" s="283"/>
      <c r="O24" s="283"/>
      <c r="P24" s="167"/>
    </row>
    <row r="25" spans="1:16" ht="11.25" customHeight="1" thickBot="1">
      <c r="A25" s="287"/>
      <c r="B25" s="289"/>
      <c r="C25" s="290"/>
      <c r="D25" s="290"/>
      <c r="E25" s="290"/>
      <c r="F25" s="294"/>
      <c r="G25" s="270"/>
      <c r="H25" s="270"/>
      <c r="I25" s="287"/>
      <c r="J25" s="289"/>
      <c r="K25" s="290"/>
      <c r="L25" s="290"/>
      <c r="M25" s="290"/>
      <c r="N25" s="294"/>
      <c r="O25" s="294"/>
      <c r="P25" s="270"/>
    </row>
    <row r="26" spans="1:16" ht="11.25" customHeight="1" hidden="1">
      <c r="A26" s="285">
        <v>6</v>
      </c>
      <c r="B26" s="275">
        <v>21</v>
      </c>
      <c r="C26" s="288" t="str">
        <f>VLOOKUP(B26,'пр.взв.'!B2:H153,2,FALSE)</f>
        <v>Сидоренко Александр Александрович</v>
      </c>
      <c r="D26" s="288" t="str">
        <f>VLOOKUP(C26,'пр.взв.'!C2:I153,2,FALSE)</f>
        <v>05.01.88 мс</v>
      </c>
      <c r="E26" s="288" t="str">
        <f>VLOOKUP(D26,'пр.взв.'!D2:J153,2,FALSE)</f>
        <v>МОС</v>
      </c>
      <c r="F26" s="291"/>
      <c r="G26" s="292"/>
      <c r="H26" s="293"/>
      <c r="I26" s="285">
        <v>22</v>
      </c>
      <c r="J26" s="275">
        <v>22</v>
      </c>
      <c r="K26" s="288" t="str">
        <f>VLOOKUP(J26,'пр.взв.'!B2:H153,2,FALSE)</f>
        <v>Королев Максим Сергеевич</v>
      </c>
      <c r="L26" s="288" t="str">
        <f>VLOOKUP(K26,'пр.взв.'!C2:I153,2,FALSE)</f>
        <v>23.06.89 мс</v>
      </c>
      <c r="M26" s="288" t="str">
        <f>VLOOKUP(L26,'пр.взв.'!D2:J153,2,FALSE)</f>
        <v>УФО</v>
      </c>
      <c r="N26" s="296"/>
      <c r="O26" s="291"/>
      <c r="P26" s="292"/>
    </row>
    <row r="27" spans="1:16" ht="11.25" customHeight="1" hidden="1">
      <c r="A27" s="286"/>
      <c r="B27" s="276"/>
      <c r="C27" s="278"/>
      <c r="D27" s="278"/>
      <c r="E27" s="278"/>
      <c r="F27" s="254"/>
      <c r="G27" s="193"/>
      <c r="H27" s="205"/>
      <c r="I27" s="286"/>
      <c r="J27" s="276"/>
      <c r="K27" s="278"/>
      <c r="L27" s="278"/>
      <c r="M27" s="278"/>
      <c r="N27" s="254"/>
      <c r="O27" s="254"/>
      <c r="P27" s="193"/>
    </row>
    <row r="28" spans="1:16" ht="11.25" customHeight="1" hidden="1">
      <c r="A28" s="286"/>
      <c r="B28" s="276">
        <v>53</v>
      </c>
      <c r="C28" s="277">
        <f>VLOOKUP(B28,'пр.взв.'!B2:H155,2,FALSE)</f>
        <v>0</v>
      </c>
      <c r="D28" s="277" t="e">
        <f>VLOOKUP(C28,'пр.взв.'!C2:I155,2,FALSE)</f>
        <v>#N/A</v>
      </c>
      <c r="E28" s="277" t="e">
        <f>VLOOKUP(D28,'пр.взв.'!D2:J155,2,FALSE)</f>
        <v>#N/A</v>
      </c>
      <c r="F28" s="283"/>
      <c r="G28" s="167"/>
      <c r="H28" s="167"/>
      <c r="I28" s="286"/>
      <c r="J28" s="276">
        <v>54</v>
      </c>
      <c r="K28" s="277">
        <f>VLOOKUP(J28,'пр.взв.'!B2:H155,2,FALSE)</f>
        <v>0</v>
      </c>
      <c r="L28" s="277" t="e">
        <f>VLOOKUP(K28,'пр.взв.'!C2:I155,2,FALSE)</f>
        <v>#N/A</v>
      </c>
      <c r="M28" s="277" t="e">
        <f>VLOOKUP(L28,'пр.взв.'!D2:J155,2,FALSE)</f>
        <v>#N/A</v>
      </c>
      <c r="N28" s="283"/>
      <c r="O28" s="283"/>
      <c r="P28" s="167"/>
    </row>
    <row r="29" spans="1:16" ht="11.25" customHeight="1" hidden="1" thickBot="1">
      <c r="A29" s="287"/>
      <c r="B29" s="289"/>
      <c r="C29" s="290"/>
      <c r="D29" s="290"/>
      <c r="E29" s="290"/>
      <c r="F29" s="294"/>
      <c r="G29" s="270"/>
      <c r="H29" s="270"/>
      <c r="I29" s="287"/>
      <c r="J29" s="289"/>
      <c r="K29" s="290"/>
      <c r="L29" s="290"/>
      <c r="M29" s="290"/>
      <c r="N29" s="294"/>
      <c r="O29" s="294"/>
      <c r="P29" s="270"/>
    </row>
    <row r="30" spans="1:16" ht="11.25" customHeight="1" hidden="1">
      <c r="A30" s="285">
        <v>7</v>
      </c>
      <c r="B30" s="275">
        <v>13</v>
      </c>
      <c r="C30" s="288" t="str">
        <f>VLOOKUP(B30,'пр.взв.'!B3:H157,2,FALSE)</f>
        <v>Огузов Альберт Русланович</v>
      </c>
      <c r="D30" s="288" t="str">
        <f>VLOOKUP(C30,'пр.взв.'!C3:I157,2,FALSE)</f>
        <v>28.09.91 мс</v>
      </c>
      <c r="E30" s="288" t="str">
        <f>VLOOKUP(D30,'пр.взв.'!D3:J157,2,FALSE)</f>
        <v>СКФО</v>
      </c>
      <c r="F30" s="291"/>
      <c r="G30" s="292"/>
      <c r="H30" s="293"/>
      <c r="I30" s="285">
        <v>23</v>
      </c>
      <c r="J30" s="275">
        <v>14</v>
      </c>
      <c r="K30" s="288" t="str">
        <f>VLOOKUP(J30,'пр.взв.'!B3:H157,2,FALSE)</f>
        <v>Гусейниев Абдулла Гасанович</v>
      </c>
      <c r="L30" s="288" t="str">
        <f>VLOOKUP(K30,'пр.взв.'!C3:I157,2,FALSE)</f>
        <v>22.07.90 мс</v>
      </c>
      <c r="M30" s="288" t="str">
        <f>VLOOKUP(L30,'пр.взв.'!D3:J157,2,FALSE)</f>
        <v>МОС</v>
      </c>
      <c r="N30" s="295"/>
      <c r="O30" s="281"/>
      <c r="P30" s="282"/>
    </row>
    <row r="31" spans="1:16" ht="11.25" customHeight="1" hidden="1">
      <c r="A31" s="286"/>
      <c r="B31" s="276"/>
      <c r="C31" s="278"/>
      <c r="D31" s="278"/>
      <c r="E31" s="278"/>
      <c r="F31" s="254"/>
      <c r="G31" s="193"/>
      <c r="H31" s="205"/>
      <c r="I31" s="286"/>
      <c r="J31" s="276"/>
      <c r="K31" s="278"/>
      <c r="L31" s="278"/>
      <c r="M31" s="278"/>
      <c r="N31" s="254"/>
      <c r="O31" s="254"/>
      <c r="P31" s="193"/>
    </row>
    <row r="32" spans="1:16" ht="11.25" customHeight="1" hidden="1">
      <c r="A32" s="286"/>
      <c r="B32" s="276">
        <v>45</v>
      </c>
      <c r="C32" s="277">
        <f>VLOOKUP(B32,'пр.взв.'!B32:H159,2,FALSE)</f>
        <v>0</v>
      </c>
      <c r="D32" s="277" t="e">
        <f>VLOOKUP(C32,'пр.взв.'!C32:I159,2,FALSE)</f>
        <v>#N/A</v>
      </c>
      <c r="E32" s="277" t="e">
        <f>VLOOKUP(D32,'пр.взв.'!D32:J159,2,FALSE)</f>
        <v>#N/A</v>
      </c>
      <c r="F32" s="283"/>
      <c r="G32" s="167"/>
      <c r="H32" s="167"/>
      <c r="I32" s="286"/>
      <c r="J32" s="276">
        <v>46</v>
      </c>
      <c r="K32" s="277">
        <f>VLOOKUP(J32,'пр.взв.'!B3:H159,2,FALSE)</f>
        <v>0</v>
      </c>
      <c r="L32" s="277" t="e">
        <f>VLOOKUP(K32,'пр.взв.'!C3:I159,2,FALSE)</f>
        <v>#N/A</v>
      </c>
      <c r="M32" s="277" t="e">
        <f>VLOOKUP(L32,'пр.взв.'!D3:J159,2,FALSE)</f>
        <v>#N/A</v>
      </c>
      <c r="N32" s="283"/>
      <c r="O32" s="283"/>
      <c r="P32" s="167"/>
    </row>
    <row r="33" spans="1:16" ht="11.25" customHeight="1" hidden="1" thickBot="1">
      <c r="A33" s="287"/>
      <c r="B33" s="289"/>
      <c r="C33" s="290"/>
      <c r="D33" s="290"/>
      <c r="E33" s="290"/>
      <c r="F33" s="294"/>
      <c r="G33" s="270"/>
      <c r="H33" s="270"/>
      <c r="I33" s="287"/>
      <c r="J33" s="289"/>
      <c r="K33" s="290"/>
      <c r="L33" s="290"/>
      <c r="M33" s="290"/>
      <c r="N33" s="294"/>
      <c r="O33" s="294"/>
      <c r="P33" s="270"/>
    </row>
    <row r="34" spans="1:16" ht="11.25" customHeight="1" hidden="1">
      <c r="A34" s="285">
        <v>8</v>
      </c>
      <c r="B34" s="275">
        <v>29</v>
      </c>
      <c r="C34" s="288" t="str">
        <f>VLOOKUP(B34,'пр.взв.'!B4:H161,2,FALSE)</f>
        <v>Саратовцев Вадим Игоревич</v>
      </c>
      <c r="D34" s="288" t="str">
        <f>VLOOKUP(C34,'пр.взв.'!C4:I161,2,FALSE)</f>
        <v>05.10.85 мс</v>
      </c>
      <c r="E34" s="288" t="str">
        <f>VLOOKUP(D34,'пр.взв.'!D4:J161,2,FALSE)</f>
        <v>ПФО</v>
      </c>
      <c r="F34" s="291"/>
      <c r="G34" s="292"/>
      <c r="H34" s="293"/>
      <c r="I34" s="285">
        <v>24</v>
      </c>
      <c r="J34" s="275">
        <v>30</v>
      </c>
      <c r="K34" s="288" t="str">
        <f>VLOOKUP(J34,'пр.взв.'!B3:H161,2,FALSE)</f>
        <v>Абитов Марат Мухаджирович</v>
      </c>
      <c r="L34" s="288" t="str">
        <f>VLOOKUP(K34,'пр.взв.'!C3:I161,2,FALSE)</f>
        <v>05.07.88 мс</v>
      </c>
      <c r="M34" s="288" t="str">
        <f>VLOOKUP(L34,'пр.взв.'!D3:J161,2,FALSE)</f>
        <v>СКФО</v>
      </c>
      <c r="N34" s="254"/>
      <c r="O34" s="297"/>
      <c r="P34" s="193"/>
    </row>
    <row r="35" spans="1:16" ht="11.25" customHeight="1" hidden="1">
      <c r="A35" s="286"/>
      <c r="B35" s="276"/>
      <c r="C35" s="278"/>
      <c r="D35" s="278"/>
      <c r="E35" s="278"/>
      <c r="F35" s="254"/>
      <c r="G35" s="193"/>
      <c r="H35" s="205"/>
      <c r="I35" s="286"/>
      <c r="J35" s="276"/>
      <c r="K35" s="278"/>
      <c r="L35" s="278"/>
      <c r="M35" s="278"/>
      <c r="N35" s="254"/>
      <c r="O35" s="254"/>
      <c r="P35" s="193"/>
    </row>
    <row r="36" spans="1:16" ht="11.25" customHeight="1" hidden="1">
      <c r="A36" s="286"/>
      <c r="B36" s="276">
        <v>61</v>
      </c>
      <c r="C36" s="277">
        <f>VLOOKUP(B36,'пр.взв.'!B6:H163,2,FALSE)</f>
        <v>0</v>
      </c>
      <c r="D36" s="277" t="e">
        <f>VLOOKUP(C36,'пр.взв.'!C6:I163,2,FALSE)</f>
        <v>#N/A</v>
      </c>
      <c r="E36" s="277" t="e">
        <f>VLOOKUP(D36,'пр.взв.'!D6:J163,2,FALSE)</f>
        <v>#N/A</v>
      </c>
      <c r="F36" s="283"/>
      <c r="G36" s="167"/>
      <c r="H36" s="167"/>
      <c r="I36" s="286"/>
      <c r="J36" s="276">
        <v>62</v>
      </c>
      <c r="K36" s="277">
        <f>VLOOKUP(J36,'пр.взв.'!B3:H163,2,FALSE)</f>
        <v>0</v>
      </c>
      <c r="L36" s="277" t="e">
        <f>VLOOKUP(K36,'пр.взв.'!C3:I163,2,FALSE)</f>
        <v>#N/A</v>
      </c>
      <c r="M36" s="277" t="e">
        <f>VLOOKUP(L36,'пр.взв.'!D3:J163,2,FALSE)</f>
        <v>#N/A</v>
      </c>
      <c r="N36" s="283"/>
      <c r="O36" s="283"/>
      <c r="P36" s="167"/>
    </row>
    <row r="37" spans="1:16" ht="11.25" customHeight="1" hidden="1" thickBot="1">
      <c r="A37" s="287"/>
      <c r="B37" s="289"/>
      <c r="C37" s="290"/>
      <c r="D37" s="290"/>
      <c r="E37" s="290"/>
      <c r="F37" s="294"/>
      <c r="G37" s="270"/>
      <c r="H37" s="270"/>
      <c r="I37" s="287"/>
      <c r="J37" s="289"/>
      <c r="K37" s="290"/>
      <c r="L37" s="290"/>
      <c r="M37" s="290"/>
      <c r="N37" s="295"/>
      <c r="O37" s="295"/>
      <c r="P37" s="168"/>
    </row>
    <row r="38" spans="1:16" ht="11.25" customHeight="1">
      <c r="A38" s="285">
        <v>4</v>
      </c>
      <c r="B38" s="275">
        <v>3</v>
      </c>
      <c r="C38" s="288" t="str">
        <f>VLOOKUP(B38,'пр.взв.'!B3:H165,2,FALSE)</f>
        <v>Курочкин Максим Игоревич</v>
      </c>
      <c r="D38" s="288" t="str">
        <f>VLOOKUP(C38,'пр.взв.'!C3:I165,2,FALSE)</f>
        <v>18.02.90 мс</v>
      </c>
      <c r="E38" s="288" t="str">
        <f>VLOOKUP(D38,'пр.взв.'!D3:J165,2,FALSE)</f>
        <v>ПФО</v>
      </c>
      <c r="F38" s="291"/>
      <c r="G38" s="292"/>
      <c r="H38" s="293"/>
      <c r="I38" s="285">
        <v>7</v>
      </c>
      <c r="J38" s="275">
        <v>4</v>
      </c>
      <c r="K38" s="288" t="str">
        <f>VLOOKUP(J38,'пр.взв.'!B3:H165,2,FALSE)</f>
        <v>Паньков Александр Владимирович </v>
      </c>
      <c r="L38" s="288" t="str">
        <f>VLOOKUP(K38,'пр.взв.'!C3:I165,2,FALSE)</f>
        <v>20.06.79 змс </v>
      </c>
      <c r="M38" s="288" t="str">
        <f>VLOOKUP(L38,'пр.взв.'!D3:J165,2,FALSE)</f>
        <v>ПФО</v>
      </c>
      <c r="N38" s="295"/>
      <c r="O38" s="281"/>
      <c r="P38" s="282"/>
    </row>
    <row r="39" spans="1:16" ht="11.25" customHeight="1">
      <c r="A39" s="286"/>
      <c r="B39" s="276"/>
      <c r="C39" s="278"/>
      <c r="D39" s="278"/>
      <c r="E39" s="278"/>
      <c r="F39" s="254"/>
      <c r="G39" s="193"/>
      <c r="H39" s="205"/>
      <c r="I39" s="286"/>
      <c r="J39" s="276"/>
      <c r="K39" s="278"/>
      <c r="L39" s="278"/>
      <c r="M39" s="278"/>
      <c r="N39" s="254"/>
      <c r="O39" s="254"/>
      <c r="P39" s="193"/>
    </row>
    <row r="40" spans="1:16" ht="11.25" customHeight="1">
      <c r="A40" s="286"/>
      <c r="B40" s="276">
        <v>35</v>
      </c>
      <c r="C40" s="277" t="str">
        <f>VLOOKUP(B40,'пр.взв.'!B4:H167,2,FALSE)</f>
        <v>Лозовский Сергей Валерьевич</v>
      </c>
      <c r="D40" s="277" t="str">
        <f>VLOOKUP(C40,'пр.взв.'!C4:I167,2,FALSE)</f>
        <v>30.05.89 мс</v>
      </c>
      <c r="E40" s="277" t="str">
        <f>VLOOKUP(D40,'пр.взв.'!D4:J167,2,FALSE)</f>
        <v>УФО</v>
      </c>
      <c r="F40" s="283"/>
      <c r="G40" s="167"/>
      <c r="H40" s="167"/>
      <c r="I40" s="286"/>
      <c r="J40" s="276">
        <v>36</v>
      </c>
      <c r="K40" s="277" t="str">
        <f>VLOOKUP(J40,'пр.взв.'!B4:H167,2,FALSE)</f>
        <v>Султангалиев Туремурат Валиханович</v>
      </c>
      <c r="L40" s="277" t="str">
        <f>VLOOKUP(K40,'пр.взв.'!C4:I167,2,FALSE)</f>
        <v>14.06.90 мс</v>
      </c>
      <c r="M40" s="277" t="str">
        <f>VLOOKUP(L40,'пр.взв.'!D4:J167,2,FALSE)</f>
        <v>ПФО</v>
      </c>
      <c r="N40" s="283"/>
      <c r="O40" s="283"/>
      <c r="P40" s="167"/>
    </row>
    <row r="41" spans="1:16" ht="11.25" customHeight="1" thickBot="1">
      <c r="A41" s="287"/>
      <c r="B41" s="289"/>
      <c r="C41" s="290"/>
      <c r="D41" s="290"/>
      <c r="E41" s="290"/>
      <c r="F41" s="294"/>
      <c r="G41" s="270"/>
      <c r="H41" s="270"/>
      <c r="I41" s="287"/>
      <c r="J41" s="289"/>
      <c r="K41" s="290"/>
      <c r="L41" s="290"/>
      <c r="M41" s="290"/>
      <c r="N41" s="294"/>
      <c r="O41" s="294"/>
      <c r="P41" s="270"/>
    </row>
    <row r="42" spans="1:16" ht="11.25" customHeight="1">
      <c r="A42" s="285">
        <v>5</v>
      </c>
      <c r="B42" s="275">
        <v>7</v>
      </c>
      <c r="C42" s="288" t="str">
        <f>VLOOKUP(B42,'пр.взв.'!B5:H181,2,FALSE)</f>
        <v>Тагиров Мурад Магомедович</v>
      </c>
      <c r="D42" s="288" t="str">
        <f>VLOOKUP(C42,'пр.взв.'!C5:I181,2,FALSE)</f>
        <v>08.04..85 мс</v>
      </c>
      <c r="E42" s="288" t="str">
        <f>VLOOKUP(D42,'пр.взв.'!D5:J181,2,FALSE)</f>
        <v>ЦФО</v>
      </c>
      <c r="F42" s="291"/>
      <c r="G42" s="292"/>
      <c r="H42" s="293"/>
      <c r="I42" s="285">
        <v>8</v>
      </c>
      <c r="J42" s="275">
        <v>8</v>
      </c>
      <c r="K42" s="288" t="str">
        <f>VLOOKUP(J42,'пр.взв.'!B5:H181,2,FALSE)</f>
        <v>Саидрахмнов Мустафа</v>
      </c>
      <c r="L42" s="288" t="str">
        <f>VLOOKUP(K42,'пр.взв.'!C5:I181,2,FALSE)</f>
        <v>01.01.90 мс</v>
      </c>
      <c r="M42" s="288" t="str">
        <f>VLOOKUP(L42,'пр.взв.'!D5:J181,2,FALSE)</f>
        <v>СКФО</v>
      </c>
      <c r="N42" s="295"/>
      <c r="O42" s="281"/>
      <c r="P42" s="282"/>
    </row>
    <row r="43" spans="1:16" ht="11.25" customHeight="1">
      <c r="A43" s="286"/>
      <c r="B43" s="276"/>
      <c r="C43" s="278"/>
      <c r="D43" s="278"/>
      <c r="E43" s="278"/>
      <c r="F43" s="254"/>
      <c r="G43" s="193"/>
      <c r="H43" s="205"/>
      <c r="I43" s="286"/>
      <c r="J43" s="276"/>
      <c r="K43" s="278"/>
      <c r="L43" s="278"/>
      <c r="M43" s="278"/>
      <c r="N43" s="254"/>
      <c r="O43" s="254"/>
      <c r="P43" s="193"/>
    </row>
    <row r="44" spans="1:16" ht="11.25" customHeight="1">
      <c r="A44" s="286"/>
      <c r="B44" s="276">
        <v>39</v>
      </c>
      <c r="C44" s="277" t="str">
        <f>VLOOKUP(B44,'пр.взв.'!B5:H183,2,FALSE)</f>
        <v>Сливин Александр Игоревич</v>
      </c>
      <c r="D44" s="277" t="str">
        <f>VLOOKUP(C44,'пр.взв.'!C5:I183,2,FALSE)</f>
        <v>11.12.89 кмс</v>
      </c>
      <c r="E44" s="277" t="str">
        <f>VLOOKUP(D44,'пр.взв.'!D5:J183,2,FALSE)</f>
        <v>МОС</v>
      </c>
      <c r="F44" s="283"/>
      <c r="G44" s="167"/>
      <c r="H44" s="167"/>
      <c r="I44" s="286"/>
      <c r="J44" s="276">
        <v>40</v>
      </c>
      <c r="K44" s="277" t="str">
        <f>VLOOKUP(J44,'пр.взв.'!B5:H183,2,FALSE)</f>
        <v>Егоров Геннадий Петрович</v>
      </c>
      <c r="L44" s="277" t="str">
        <f>VLOOKUP(K44,'пр.взв.'!C5:I183,2,FALSE)</f>
        <v>03.06.87 мсмк</v>
      </c>
      <c r="M44" s="277" t="str">
        <f>VLOOKUP(L44,'пр.взв.'!D5:J183,2,FALSE)</f>
        <v>ПФО</v>
      </c>
      <c r="N44" s="283"/>
      <c r="O44" s="283"/>
      <c r="P44" s="167"/>
    </row>
    <row r="45" spans="1:16" ht="11.25" customHeight="1" thickBot="1">
      <c r="A45" s="287"/>
      <c r="B45" s="289"/>
      <c r="C45" s="290"/>
      <c r="D45" s="290"/>
      <c r="E45" s="290"/>
      <c r="F45" s="294"/>
      <c r="G45" s="270"/>
      <c r="H45" s="270"/>
      <c r="I45" s="287"/>
      <c r="J45" s="289"/>
      <c r="K45" s="290"/>
      <c r="L45" s="290"/>
      <c r="M45" s="290"/>
      <c r="N45" s="294"/>
      <c r="O45" s="294"/>
      <c r="P45" s="270"/>
    </row>
  </sheetData>
  <mergeCells count="320">
    <mergeCell ref="M44:M45"/>
    <mergeCell ref="N44:N45"/>
    <mergeCell ref="O44:O45"/>
    <mergeCell ref="P44:P45"/>
    <mergeCell ref="M42:M43"/>
    <mergeCell ref="N42:N43"/>
    <mergeCell ref="O42:O43"/>
    <mergeCell ref="P42:P43"/>
    <mergeCell ref="I42:I45"/>
    <mergeCell ref="J42:J43"/>
    <mergeCell ref="K42:K43"/>
    <mergeCell ref="L42:L43"/>
    <mergeCell ref="J44:J45"/>
    <mergeCell ref="K44:K45"/>
    <mergeCell ref="L44:L45"/>
    <mergeCell ref="M40:M41"/>
    <mergeCell ref="N40:N41"/>
    <mergeCell ref="O40:O41"/>
    <mergeCell ref="P40:P41"/>
    <mergeCell ref="M38:M39"/>
    <mergeCell ref="N38:N39"/>
    <mergeCell ref="O38:O39"/>
    <mergeCell ref="P38:P39"/>
    <mergeCell ref="I38:I41"/>
    <mergeCell ref="J38:J39"/>
    <mergeCell ref="K38:K39"/>
    <mergeCell ref="L38:L39"/>
    <mergeCell ref="J40:J41"/>
    <mergeCell ref="K40:K41"/>
    <mergeCell ref="L40:L41"/>
    <mergeCell ref="M36:M37"/>
    <mergeCell ref="N36:N37"/>
    <mergeCell ref="O36:O37"/>
    <mergeCell ref="P36:P37"/>
    <mergeCell ref="M34:M35"/>
    <mergeCell ref="N34:N35"/>
    <mergeCell ref="O34:O35"/>
    <mergeCell ref="P34:P35"/>
    <mergeCell ref="I34:I37"/>
    <mergeCell ref="J34:J35"/>
    <mergeCell ref="K34:K35"/>
    <mergeCell ref="L34:L35"/>
    <mergeCell ref="J36:J37"/>
    <mergeCell ref="K36:K37"/>
    <mergeCell ref="L36:L37"/>
    <mergeCell ref="M32:M33"/>
    <mergeCell ref="N32:N33"/>
    <mergeCell ref="O32:O33"/>
    <mergeCell ref="P32:P33"/>
    <mergeCell ref="M30:M31"/>
    <mergeCell ref="N30:N31"/>
    <mergeCell ref="O30:O31"/>
    <mergeCell ref="P30:P31"/>
    <mergeCell ref="I30:I33"/>
    <mergeCell ref="J30:J31"/>
    <mergeCell ref="K30:K31"/>
    <mergeCell ref="L30:L31"/>
    <mergeCell ref="J32:J33"/>
    <mergeCell ref="K32:K33"/>
    <mergeCell ref="L32:L33"/>
    <mergeCell ref="M28:M29"/>
    <mergeCell ref="N28:N29"/>
    <mergeCell ref="O28:O29"/>
    <mergeCell ref="P28:P29"/>
    <mergeCell ref="M26:M27"/>
    <mergeCell ref="N26:N27"/>
    <mergeCell ref="O26:O27"/>
    <mergeCell ref="P26:P27"/>
    <mergeCell ref="I26:I29"/>
    <mergeCell ref="J26:J27"/>
    <mergeCell ref="K26:K27"/>
    <mergeCell ref="L26:L27"/>
    <mergeCell ref="J28:J29"/>
    <mergeCell ref="K28:K29"/>
    <mergeCell ref="L28:L29"/>
    <mergeCell ref="M24:M25"/>
    <mergeCell ref="N24:N25"/>
    <mergeCell ref="O24:O25"/>
    <mergeCell ref="P24:P25"/>
    <mergeCell ref="M22:M23"/>
    <mergeCell ref="N22:N23"/>
    <mergeCell ref="O22:O23"/>
    <mergeCell ref="P22:P23"/>
    <mergeCell ref="I22:I25"/>
    <mergeCell ref="J22:J23"/>
    <mergeCell ref="K22:K23"/>
    <mergeCell ref="L22:L23"/>
    <mergeCell ref="J24:J25"/>
    <mergeCell ref="K24:K25"/>
    <mergeCell ref="L24:L25"/>
    <mergeCell ref="M20:M21"/>
    <mergeCell ref="N20:N21"/>
    <mergeCell ref="O20:O21"/>
    <mergeCell ref="P20:P21"/>
    <mergeCell ref="M18:M19"/>
    <mergeCell ref="N18:N19"/>
    <mergeCell ref="O18:O19"/>
    <mergeCell ref="P18:P19"/>
    <mergeCell ref="I18:I21"/>
    <mergeCell ref="J18:J19"/>
    <mergeCell ref="K18:K19"/>
    <mergeCell ref="L18:L19"/>
    <mergeCell ref="J20:J21"/>
    <mergeCell ref="K20:K21"/>
    <mergeCell ref="L20:L21"/>
    <mergeCell ref="M16:M17"/>
    <mergeCell ref="N16:N17"/>
    <mergeCell ref="O16:O17"/>
    <mergeCell ref="P16:P17"/>
    <mergeCell ref="M14:M15"/>
    <mergeCell ref="N14:N15"/>
    <mergeCell ref="O14:O15"/>
    <mergeCell ref="P14:P15"/>
    <mergeCell ref="I14:I17"/>
    <mergeCell ref="J14:J15"/>
    <mergeCell ref="K14:K15"/>
    <mergeCell ref="L14:L15"/>
    <mergeCell ref="J16:J17"/>
    <mergeCell ref="K16:K17"/>
    <mergeCell ref="L16:L17"/>
    <mergeCell ref="M12:M13"/>
    <mergeCell ref="N12:N13"/>
    <mergeCell ref="O12:O13"/>
    <mergeCell ref="P12:P13"/>
    <mergeCell ref="M10:M11"/>
    <mergeCell ref="N10:N11"/>
    <mergeCell ref="O10:O11"/>
    <mergeCell ref="P10:P11"/>
    <mergeCell ref="I10:I13"/>
    <mergeCell ref="J10:J11"/>
    <mergeCell ref="K10:K11"/>
    <mergeCell ref="L10:L11"/>
    <mergeCell ref="J12:J13"/>
    <mergeCell ref="K12:K13"/>
    <mergeCell ref="L12:L13"/>
    <mergeCell ref="M8:M9"/>
    <mergeCell ref="N8:N9"/>
    <mergeCell ref="O8:O9"/>
    <mergeCell ref="P8:P9"/>
    <mergeCell ref="M6:M7"/>
    <mergeCell ref="N6:N7"/>
    <mergeCell ref="O6:O7"/>
    <mergeCell ref="P6:P7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44:E45"/>
    <mergeCell ref="F44:F45"/>
    <mergeCell ref="G44:G45"/>
    <mergeCell ref="H44:H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E40:E41"/>
    <mergeCell ref="F40:F41"/>
    <mergeCell ref="G40:G41"/>
    <mergeCell ref="H40:H41"/>
    <mergeCell ref="E38:E39"/>
    <mergeCell ref="F38:F39"/>
    <mergeCell ref="G38:G39"/>
    <mergeCell ref="H38:H39"/>
    <mergeCell ref="A38:A41"/>
    <mergeCell ref="B38:B39"/>
    <mergeCell ref="C38:C39"/>
    <mergeCell ref="D38:D39"/>
    <mergeCell ref="B40:B41"/>
    <mergeCell ref="C40:C41"/>
    <mergeCell ref="D40:D41"/>
    <mergeCell ref="E36:E37"/>
    <mergeCell ref="F36:F37"/>
    <mergeCell ref="G36:G37"/>
    <mergeCell ref="H36:H37"/>
    <mergeCell ref="E34:E35"/>
    <mergeCell ref="F34:F35"/>
    <mergeCell ref="G34:G35"/>
    <mergeCell ref="H34:H35"/>
    <mergeCell ref="A34:A37"/>
    <mergeCell ref="B34:B35"/>
    <mergeCell ref="C34:C35"/>
    <mergeCell ref="D34:D35"/>
    <mergeCell ref="B36:B37"/>
    <mergeCell ref="C36:C37"/>
    <mergeCell ref="D36:D37"/>
    <mergeCell ref="E32:E33"/>
    <mergeCell ref="F32:F33"/>
    <mergeCell ref="G32:G33"/>
    <mergeCell ref="H32:H33"/>
    <mergeCell ref="E30:E31"/>
    <mergeCell ref="F30:F31"/>
    <mergeCell ref="G30:G31"/>
    <mergeCell ref="H30:H31"/>
    <mergeCell ref="A30:A33"/>
    <mergeCell ref="B30:B31"/>
    <mergeCell ref="C30:C31"/>
    <mergeCell ref="D30:D31"/>
    <mergeCell ref="B32:B33"/>
    <mergeCell ref="C32:C33"/>
    <mergeCell ref="D32:D33"/>
    <mergeCell ref="E28:E29"/>
    <mergeCell ref="F28:F29"/>
    <mergeCell ref="G28:G29"/>
    <mergeCell ref="H28:H29"/>
    <mergeCell ref="E26:E27"/>
    <mergeCell ref="F26:F27"/>
    <mergeCell ref="G26:G27"/>
    <mergeCell ref="H26:H27"/>
    <mergeCell ref="A26:A29"/>
    <mergeCell ref="B26:B27"/>
    <mergeCell ref="C26:C27"/>
    <mergeCell ref="D26:D27"/>
    <mergeCell ref="B28:B29"/>
    <mergeCell ref="C28:C29"/>
    <mergeCell ref="D28:D29"/>
    <mergeCell ref="E24:E25"/>
    <mergeCell ref="F24:F25"/>
    <mergeCell ref="G24:G25"/>
    <mergeCell ref="H24:H25"/>
    <mergeCell ref="E22:E23"/>
    <mergeCell ref="F22:F23"/>
    <mergeCell ref="G22:G23"/>
    <mergeCell ref="H22:H23"/>
    <mergeCell ref="A22:A25"/>
    <mergeCell ref="B22:B23"/>
    <mergeCell ref="C22:C23"/>
    <mergeCell ref="D22:D23"/>
    <mergeCell ref="B24:B25"/>
    <mergeCell ref="C24:C25"/>
    <mergeCell ref="D24:D25"/>
    <mergeCell ref="E20:E21"/>
    <mergeCell ref="F20:F21"/>
    <mergeCell ref="G20:G21"/>
    <mergeCell ref="H20:H21"/>
    <mergeCell ref="E18:E19"/>
    <mergeCell ref="F18:F19"/>
    <mergeCell ref="G18:G19"/>
    <mergeCell ref="H18:H19"/>
    <mergeCell ref="A18:A21"/>
    <mergeCell ref="B18:B19"/>
    <mergeCell ref="C18:C19"/>
    <mergeCell ref="D18:D19"/>
    <mergeCell ref="B20:B21"/>
    <mergeCell ref="C20:C21"/>
    <mergeCell ref="D20:D21"/>
    <mergeCell ref="E16:E17"/>
    <mergeCell ref="F16:F17"/>
    <mergeCell ref="G16:G17"/>
    <mergeCell ref="H16:H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E12:E13"/>
    <mergeCell ref="F12:F13"/>
    <mergeCell ref="G12:G13"/>
    <mergeCell ref="H12:H13"/>
    <mergeCell ref="E10:E11"/>
    <mergeCell ref="F10:F11"/>
    <mergeCell ref="G10:G11"/>
    <mergeCell ref="H10:H11"/>
    <mergeCell ref="A10:A13"/>
    <mergeCell ref="B10:B11"/>
    <mergeCell ref="C10:C11"/>
    <mergeCell ref="D10:D11"/>
    <mergeCell ref="B12:B13"/>
    <mergeCell ref="C12:C13"/>
    <mergeCell ref="D12:D13"/>
    <mergeCell ref="E8:E9"/>
    <mergeCell ref="F8:F9"/>
    <mergeCell ref="G8:G9"/>
    <mergeCell ref="H8:H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1">
      <selection activeCell="I90" sqref="A1:I90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29" t="str">
        <f>HYPERLINK('[1]реквизиты'!$A$2)</f>
        <v>Чемпионат России по САМБО среди мужчин</v>
      </c>
      <c r="B1" s="329"/>
      <c r="C1" s="329"/>
      <c r="D1" s="329"/>
      <c r="E1" s="329"/>
      <c r="F1" s="329"/>
      <c r="G1" s="329"/>
      <c r="H1" s="329"/>
      <c r="I1" s="329"/>
    </row>
    <row r="2" spans="1:9" ht="13.5" customHeight="1" thickBot="1">
      <c r="A2" s="185"/>
      <c r="B2" s="330"/>
      <c r="C2" s="330"/>
      <c r="D2" s="330"/>
      <c r="E2" s="330"/>
      <c r="F2" s="330"/>
      <c r="G2" s="330"/>
      <c r="H2" s="330"/>
      <c r="I2" s="327" t="str">
        <f>HYPERLINK('пр.взв.'!G3)</f>
        <v>в.к. 62  кг</v>
      </c>
    </row>
    <row r="3" spans="1:9" ht="12" customHeight="1">
      <c r="A3" s="309">
        <v>2</v>
      </c>
      <c r="B3" s="310" t="str">
        <f>VLOOKUP(A3,'пр.взв.'!B5:C132,2,FALSE)</f>
        <v>Викторов Роман Александрович</v>
      </c>
      <c r="C3" s="331" t="str">
        <f>VLOOKUP(A3,'пр.взв.'!B5:H132,3,FALSE)</f>
        <v>14.01.84 мс</v>
      </c>
      <c r="D3" s="316" t="str">
        <f>VLOOKUP(A3,'пр.взв.'!B6:H133,4,FALSE)</f>
        <v>ЦФО</v>
      </c>
      <c r="E3" s="314" t="str">
        <f>VLOOKUP(A3,'пр.взв.'!B5:F132,5,FALSE)</f>
        <v>Ярославская Ярославль Д</v>
      </c>
      <c r="F3" s="131"/>
      <c r="G3" s="79"/>
      <c r="H3" s="79"/>
      <c r="I3" s="327"/>
    </row>
    <row r="4" spans="1:9" ht="12" customHeight="1">
      <c r="A4" s="299"/>
      <c r="B4" s="311"/>
      <c r="C4" s="332"/>
      <c r="D4" s="317"/>
      <c r="E4" s="315"/>
      <c r="F4" s="132"/>
      <c r="G4" s="1"/>
      <c r="H4" s="80"/>
      <c r="I4" s="327" t="s">
        <v>11</v>
      </c>
    </row>
    <row r="5" spans="1:9" ht="12" customHeight="1">
      <c r="A5" s="299">
        <v>34</v>
      </c>
      <c r="B5" s="322" t="str">
        <f>VLOOKUP(A5,'пр.взв.'!B7:C134,2,FALSE)</f>
        <v>Кульмяев Николай Васильевич</v>
      </c>
      <c r="C5" s="311" t="str">
        <f>VLOOKUP(A5,'пр.взв.'!B7:H134,3,FALSE)</f>
        <v>29.05.86 кмс</v>
      </c>
      <c r="D5" s="325" t="str">
        <f>VLOOKUP(A5,'пр.взв.'!B6:H135,4,FALSE)</f>
        <v>ПФО</v>
      </c>
      <c r="E5" s="324" t="str">
        <f>VLOOKUP(A5,'пр.взв.'!B7:F134,5,FALSE)</f>
        <v> Нижегородская Выкса ФСИН</v>
      </c>
      <c r="F5" s="133"/>
      <c r="G5" s="1"/>
      <c r="H5" s="1"/>
      <c r="I5" s="327"/>
    </row>
    <row r="6" spans="1:8" ht="12" customHeight="1" thickBot="1">
      <c r="A6" s="300"/>
      <c r="B6" s="323"/>
      <c r="C6" s="313"/>
      <c r="D6" s="317"/>
      <c r="E6" s="315"/>
      <c r="F6" s="134"/>
      <c r="G6" s="4"/>
      <c r="H6" s="1"/>
    </row>
    <row r="7" spans="1:8" ht="12" customHeight="1">
      <c r="A7" s="309">
        <v>18</v>
      </c>
      <c r="B7" s="310" t="str">
        <f>VLOOKUP(A7,'пр.взв.'!B9:C136,2,FALSE)</f>
        <v>Унгенфухт Константин Дмитриевич</v>
      </c>
      <c r="C7" s="312" t="str">
        <f>VLOOKUP(A7,'пр.взв.'!B9:H136,3,FALSE)</f>
        <v>22.09.90 мс</v>
      </c>
      <c r="D7" s="316" t="str">
        <f>VLOOKUP(A7,'пр.взв.'!B1:H137,4,FALSE)</f>
        <v>МОС</v>
      </c>
      <c r="E7" s="314" t="str">
        <f>VLOOKUP(A7,'пр.взв.'!B9:F136,5,FALSE)</f>
        <v>Москва Д</v>
      </c>
      <c r="F7" s="134"/>
      <c r="G7" s="2"/>
      <c r="H7" s="1"/>
    </row>
    <row r="8" spans="1:8" ht="12" customHeight="1">
      <c r="A8" s="299"/>
      <c r="B8" s="311"/>
      <c r="C8" s="313"/>
      <c r="D8" s="317"/>
      <c r="E8" s="315"/>
      <c r="F8" s="135"/>
      <c r="G8" s="3"/>
      <c r="H8" s="1"/>
    </row>
    <row r="9" spans="1:8" ht="12" customHeight="1">
      <c r="A9" s="299">
        <v>50</v>
      </c>
      <c r="B9" s="301">
        <f>VLOOKUP(A9,'пр.взв.'!B11:C138,2,FALSE)</f>
        <v>0</v>
      </c>
      <c r="C9" s="318">
        <f>VLOOKUP(A9,'пр.взв.'!B11:H138,3,FALSE)</f>
        <v>0</v>
      </c>
      <c r="D9" s="307">
        <f>VLOOKUP(A9,'пр.взв.'!B2:H139,4,FALSE)</f>
        <v>0</v>
      </c>
      <c r="E9" s="305">
        <f>VLOOKUP(A9,'пр.взв.'!B11:F138,5,FALSE)</f>
        <v>0</v>
      </c>
      <c r="F9" s="136"/>
      <c r="G9" s="3"/>
      <c r="H9" s="1"/>
    </row>
    <row r="10" spans="1:8" ht="12" customHeight="1" thickBot="1">
      <c r="A10" s="300"/>
      <c r="B10" s="302"/>
      <c r="C10" s="319"/>
      <c r="D10" s="321"/>
      <c r="E10" s="320"/>
      <c r="F10" s="132"/>
      <c r="G10" s="3"/>
      <c r="H10" s="4"/>
    </row>
    <row r="11" spans="1:8" ht="12" customHeight="1">
      <c r="A11" s="309">
        <v>10</v>
      </c>
      <c r="B11" s="310" t="str">
        <f>VLOOKUP(A11,'пр.взв.'!B13:C140,2,FALSE)</f>
        <v>Хлыбов Илья Евгеньевич</v>
      </c>
      <c r="C11" s="312" t="str">
        <f>VLOOKUP(A11,'пр.взв.'!B13:H140,3,FALSE)</f>
        <v>27.10.86 змс</v>
      </c>
      <c r="D11" s="316" t="str">
        <f>VLOOKUP(A11,'пр.взв.'!B4:H141,4,FALSE)</f>
        <v>УФО</v>
      </c>
      <c r="E11" s="314" t="str">
        <f>VLOOKUP(A11,'пр.взв.'!B13:F140,5,FALSE)</f>
        <v> Свердловская В.Пышма Д</v>
      </c>
      <c r="F11" s="132"/>
      <c r="G11" s="3"/>
      <c r="H11" s="2"/>
    </row>
    <row r="12" spans="1:8" ht="12" customHeight="1">
      <c r="A12" s="299"/>
      <c r="B12" s="311"/>
      <c r="C12" s="313"/>
      <c r="D12" s="317"/>
      <c r="E12" s="315"/>
      <c r="F12" s="137"/>
      <c r="G12" s="3"/>
      <c r="H12" s="3"/>
    </row>
    <row r="13" spans="1:8" ht="12" customHeight="1">
      <c r="A13" s="299">
        <v>42</v>
      </c>
      <c r="B13" s="301">
        <f>VLOOKUP(A13,'пр.взв.'!B15:C142,2,FALSE)</f>
        <v>0</v>
      </c>
      <c r="C13" s="318">
        <f>VLOOKUP(A13,'пр.взв.'!B15:H142,3,FALSE)</f>
        <v>0</v>
      </c>
      <c r="D13" s="307">
        <f>VLOOKUP(A13,'пр.взв.'!B6:H143,4,FALSE)</f>
        <v>0</v>
      </c>
      <c r="E13" s="305">
        <f>VLOOKUP(A13,'пр.взв.'!B15:F142,5,FALSE)</f>
        <v>0</v>
      </c>
      <c r="F13" s="133"/>
      <c r="G13" s="3"/>
      <c r="H13" s="3"/>
    </row>
    <row r="14" spans="1:8" ht="12" customHeight="1" thickBot="1">
      <c r="A14" s="300"/>
      <c r="B14" s="302"/>
      <c r="C14" s="319"/>
      <c r="D14" s="321"/>
      <c r="E14" s="320"/>
      <c r="F14" s="134"/>
      <c r="G14" s="5"/>
      <c r="H14" s="3"/>
    </row>
    <row r="15" spans="1:8" ht="12" customHeight="1">
      <c r="A15" s="309">
        <v>26</v>
      </c>
      <c r="B15" s="310" t="str">
        <f>VLOOKUP(A15,'пр.взв.'!B17:C144,2,FALSE)</f>
        <v>Мацков Владислав Игоревич</v>
      </c>
      <c r="C15" s="312" t="str">
        <f>VLOOKUP(A15,'пр.взв.'!B17:H144,3,FALSE)</f>
        <v>26.06.88 мс</v>
      </c>
      <c r="D15" s="316" t="str">
        <f>VLOOKUP(A15,'пр.взв.'!B1:H145,4,FALSE)</f>
        <v>ЦФО</v>
      </c>
      <c r="E15" s="314" t="str">
        <f>VLOOKUP(A15,'пр.взв.'!B17:F144,5,FALSE)</f>
        <v> Московская Дмитров Д</v>
      </c>
      <c r="F15" s="134"/>
      <c r="G15" s="1"/>
      <c r="H15" s="3"/>
    </row>
    <row r="16" spans="1:8" ht="12" customHeight="1">
      <c r="A16" s="299"/>
      <c r="B16" s="311"/>
      <c r="C16" s="313"/>
      <c r="D16" s="317"/>
      <c r="E16" s="315"/>
      <c r="F16" s="135"/>
      <c r="G16" s="1"/>
      <c r="H16" s="3"/>
    </row>
    <row r="17" spans="1:8" ht="12" customHeight="1">
      <c r="A17" s="299">
        <v>58</v>
      </c>
      <c r="B17" s="301">
        <f>VLOOKUP(A17,'пр.взв.'!B19:C146,2,FALSE)</f>
        <v>0</v>
      </c>
      <c r="C17" s="318">
        <f>VLOOKUP(A17,'пр.взв.'!B19:H146,3,FALSE)</f>
        <v>0</v>
      </c>
      <c r="D17" s="307">
        <f>VLOOKUP(A17,'пр.взв.'!B2:H147,4,FALSE)</f>
        <v>0</v>
      </c>
      <c r="E17" s="305">
        <f>VLOOKUP(A17,'пр.взв.'!B19:F146,5,FALSE)</f>
        <v>0</v>
      </c>
      <c r="F17" s="136"/>
      <c r="G17" s="1"/>
      <c r="H17" s="3"/>
    </row>
    <row r="18" spans="1:9" ht="12" customHeight="1" thickBot="1">
      <c r="A18" s="300"/>
      <c r="B18" s="302"/>
      <c r="C18" s="319"/>
      <c r="D18" s="321"/>
      <c r="E18" s="320"/>
      <c r="F18" s="132"/>
      <c r="G18" s="1"/>
      <c r="H18" s="3"/>
      <c r="I18" s="80"/>
    </row>
    <row r="19" spans="1:9" ht="12" customHeight="1">
      <c r="A19" s="309">
        <v>6</v>
      </c>
      <c r="B19" s="310" t="str">
        <f>VLOOKUP(A19,'пр.взв.'!B5:C132,2,FALSE)</f>
        <v>Данильченко Константин Владимирович</v>
      </c>
      <c r="C19" s="312" t="str">
        <f>VLOOKUP(A19,'пр.взв.'!B5:H132,3,FALSE)</f>
        <v>08.07.84 мсмк</v>
      </c>
      <c r="D19" s="316" t="str">
        <f>VLOOKUP(A19,'пр.взв.'!B2:H149,4,FALSE)</f>
        <v>ЮФО </v>
      </c>
      <c r="E19" s="314" t="str">
        <f>VLOOKUP(A19,'пр.взв.'!B5:H132,5,FALSE)</f>
        <v>Краснодарский МО</v>
      </c>
      <c r="F19" s="132"/>
      <c r="G19" s="1"/>
      <c r="H19" s="3"/>
      <c r="I19" s="82"/>
    </row>
    <row r="20" spans="1:9" ht="12" customHeight="1">
      <c r="A20" s="299"/>
      <c r="B20" s="311"/>
      <c r="C20" s="313"/>
      <c r="D20" s="317"/>
      <c r="E20" s="315"/>
      <c r="F20" s="137"/>
      <c r="G20" s="1"/>
      <c r="H20" s="3"/>
      <c r="I20" s="81"/>
    </row>
    <row r="21" spans="1:9" ht="12" customHeight="1">
      <c r="A21" s="299">
        <v>38</v>
      </c>
      <c r="B21" s="322" t="str">
        <f>VLOOKUP(A21,'пр.взв.'!B23:C150,2,FALSE)</f>
        <v>Шукюров Рамиль Дадашалиевич</v>
      </c>
      <c r="C21" s="311" t="str">
        <f>VLOOKUP(A21,'пр.взв.'!B23:H150,3,FALSE)</f>
        <v>11.01.87 мс</v>
      </c>
      <c r="D21" s="325" t="str">
        <f>VLOOKUP(A21,'пр.взв.'!B4:H151,4,FALSE)</f>
        <v>УФО</v>
      </c>
      <c r="E21" s="324" t="str">
        <f>VLOOKUP(A21,'пр.взв.'!B23:F150,5,FALSE)</f>
        <v>УФО ХМАО-Югра Радужный  МО</v>
      </c>
      <c r="F21" s="133"/>
      <c r="G21" s="1"/>
      <c r="H21" s="3"/>
      <c r="I21" s="81"/>
    </row>
    <row r="22" spans="1:9" ht="12" customHeight="1" thickBot="1">
      <c r="A22" s="300"/>
      <c r="B22" s="323"/>
      <c r="C22" s="313"/>
      <c r="D22" s="317"/>
      <c r="E22" s="315"/>
      <c r="F22" s="134"/>
      <c r="G22" s="4"/>
      <c r="H22" s="3"/>
      <c r="I22" s="81"/>
    </row>
    <row r="23" spans="1:9" ht="12" customHeight="1">
      <c r="A23" s="309">
        <v>22</v>
      </c>
      <c r="B23" s="310" t="str">
        <f>VLOOKUP(A23,'пр.взв.'!B25:C152,2,FALSE)</f>
        <v>Королев Максим Сергеевич</v>
      </c>
      <c r="C23" s="312" t="str">
        <f>VLOOKUP(A23,'пр.взв.'!B25:H152,3,FALSE)</f>
        <v>23.06.89 мс</v>
      </c>
      <c r="D23" s="316" t="str">
        <f>VLOOKUP(A23,'пр.взв.'!B2:H153,4,FALSE)</f>
        <v>УФО</v>
      </c>
      <c r="E23" s="314" t="str">
        <f>VLOOKUP(A23,'пр.взв.'!B25:F152,5,FALSE)</f>
        <v>Курганская Курган МО</v>
      </c>
      <c r="F23" s="134"/>
      <c r="G23" s="2"/>
      <c r="H23" s="3"/>
      <c r="I23" s="81"/>
    </row>
    <row r="24" spans="1:9" ht="12" customHeight="1">
      <c r="A24" s="299"/>
      <c r="B24" s="311"/>
      <c r="C24" s="313"/>
      <c r="D24" s="317"/>
      <c r="E24" s="315"/>
      <c r="F24" s="135"/>
      <c r="G24" s="3"/>
      <c r="H24" s="3"/>
      <c r="I24" s="81"/>
    </row>
    <row r="25" spans="1:9" ht="12" customHeight="1">
      <c r="A25" s="299">
        <v>54</v>
      </c>
      <c r="B25" s="301">
        <f>VLOOKUP(A25,'пр.взв.'!B27:C154,2,FALSE)</f>
        <v>0</v>
      </c>
      <c r="C25" s="318">
        <f>VLOOKUP(A25,'пр.взв.'!B27:H154,3,FALSE)</f>
        <v>0</v>
      </c>
      <c r="D25" s="307">
        <f>VLOOKUP(A25,'пр.взв.'!B2:H155,4,FALSE)</f>
        <v>0</v>
      </c>
      <c r="E25" s="305">
        <f>VLOOKUP(A25,'пр.взв.'!B27:F154,5,FALSE)</f>
        <v>0</v>
      </c>
      <c r="F25" s="136"/>
      <c r="G25" s="3"/>
      <c r="H25" s="3"/>
      <c r="I25" s="81"/>
    </row>
    <row r="26" spans="1:9" ht="12" customHeight="1" thickBot="1">
      <c r="A26" s="300"/>
      <c r="B26" s="302"/>
      <c r="C26" s="319"/>
      <c r="D26" s="321"/>
      <c r="E26" s="320"/>
      <c r="F26" s="132"/>
      <c r="G26" s="3"/>
      <c r="H26" s="3"/>
      <c r="I26" s="81"/>
    </row>
    <row r="27" spans="1:9" ht="12" customHeight="1">
      <c r="A27" s="309">
        <v>14</v>
      </c>
      <c r="B27" s="310" t="str">
        <f>VLOOKUP(A27,'пр.взв.'!B29:C156,2,FALSE)</f>
        <v>Гусейниев Абдулла Гасанович</v>
      </c>
      <c r="C27" s="312" t="str">
        <f>VLOOKUP(A27,'пр.взв.'!B29:H156,3,FALSE)</f>
        <v>22.07.90 мс</v>
      </c>
      <c r="D27" s="316" t="str">
        <f>VLOOKUP(A27,'пр.взв.'!B3:H157,4,FALSE)</f>
        <v>МОС</v>
      </c>
      <c r="E27" s="314" t="str">
        <f>VLOOKUP(A27,'пр.взв.'!B29:F156,5,FALSE)</f>
        <v>г. Москва Д</v>
      </c>
      <c r="F27" s="132"/>
      <c r="G27" s="3"/>
      <c r="H27" s="5"/>
      <c r="I27" s="81"/>
    </row>
    <row r="28" spans="1:9" ht="12" customHeight="1">
      <c r="A28" s="299"/>
      <c r="B28" s="311"/>
      <c r="C28" s="313"/>
      <c r="D28" s="317"/>
      <c r="E28" s="315"/>
      <c r="F28" s="137"/>
      <c r="G28" s="3"/>
      <c r="H28" s="1"/>
      <c r="I28" s="81"/>
    </row>
    <row r="29" spans="1:9" ht="12" customHeight="1">
      <c r="A29" s="299">
        <v>46</v>
      </c>
      <c r="B29" s="301">
        <f>VLOOKUP(A29,'пр.взв.'!B31:C158,2,FALSE)</f>
        <v>0</v>
      </c>
      <c r="C29" s="318">
        <f>VLOOKUP(A29,'пр.взв.'!B31:H158,3,FALSE)</f>
        <v>0</v>
      </c>
      <c r="D29" s="307">
        <f>VLOOKUP(A29,'пр.взв.'!B2:H159,4,FALSE)</f>
        <v>0</v>
      </c>
      <c r="E29" s="305">
        <f>VLOOKUP(A29,'пр.взв.'!B31:F158,5,FALSE)</f>
        <v>0</v>
      </c>
      <c r="F29" s="133"/>
      <c r="G29" s="3"/>
      <c r="H29" s="1"/>
      <c r="I29" s="81"/>
    </row>
    <row r="30" spans="1:9" ht="12" customHeight="1" thickBot="1">
      <c r="A30" s="300"/>
      <c r="B30" s="302"/>
      <c r="C30" s="319"/>
      <c r="D30" s="321"/>
      <c r="E30" s="320"/>
      <c r="F30" s="134"/>
      <c r="G30" s="5"/>
      <c r="H30" s="1"/>
      <c r="I30" s="81"/>
    </row>
    <row r="31" spans="1:9" ht="12" customHeight="1">
      <c r="A31" s="309">
        <v>30</v>
      </c>
      <c r="B31" s="310" t="str">
        <f>VLOOKUP(A31,'пр.взв.'!B33:C160,2,FALSE)</f>
        <v>Абитов Марат Мухаджирович</v>
      </c>
      <c r="C31" s="312" t="str">
        <f>VLOOKUP(A31,'пр.взв.'!B33:H160,3,FALSE)</f>
        <v>05.07.88 мс</v>
      </c>
      <c r="D31" s="316" t="str">
        <f>VLOOKUP(A31,'пр.взв.'!B4:H161,4,FALSE)</f>
        <v>СКФО</v>
      </c>
      <c r="E31" s="314" t="str">
        <f>VLOOKUP(A31,'пр.взв.'!B33:F160,5,FALSE)</f>
        <v>КЧР Д</v>
      </c>
      <c r="F31" s="134"/>
      <c r="G31" s="1"/>
      <c r="H31" s="1"/>
      <c r="I31" s="81"/>
    </row>
    <row r="32" spans="1:9" ht="12" customHeight="1">
      <c r="A32" s="299"/>
      <c r="B32" s="311"/>
      <c r="C32" s="313"/>
      <c r="D32" s="317"/>
      <c r="E32" s="315"/>
      <c r="F32" s="135"/>
      <c r="G32" s="1"/>
      <c r="H32" s="1"/>
      <c r="I32" s="81"/>
    </row>
    <row r="33" spans="1:9" ht="12" customHeight="1">
      <c r="A33" s="299">
        <v>62</v>
      </c>
      <c r="B33" s="301">
        <f>VLOOKUP(A33,'пр.взв.'!B35:C162,2,FALSE)</f>
        <v>0</v>
      </c>
      <c r="C33" s="303">
        <f>VLOOKUP(A33,'пр.взв.'!B35:H162,3,FALSE)</f>
        <v>0</v>
      </c>
      <c r="D33" s="307">
        <f>VLOOKUP(A33,'пр.взв.'!B3:H163,4,FALSE)</f>
        <v>0</v>
      </c>
      <c r="E33" s="305">
        <f>VLOOKUP(A33,'пр.взв.'!B35:F162,5,FALSE)</f>
        <v>0</v>
      </c>
      <c r="F33" s="136"/>
      <c r="G33" s="1"/>
      <c r="H33" s="1"/>
      <c r="I33" s="81"/>
    </row>
    <row r="34" spans="1:9" ht="12" customHeight="1" thickBot="1">
      <c r="A34" s="300"/>
      <c r="B34" s="302"/>
      <c r="C34" s="304"/>
      <c r="D34" s="308"/>
      <c r="E34" s="306"/>
      <c r="F34" s="131"/>
      <c r="G34" s="79"/>
      <c r="H34" s="79"/>
      <c r="I34" s="83"/>
    </row>
    <row r="35" spans="1:9" ht="12" customHeight="1" thickBot="1">
      <c r="A35" s="73"/>
      <c r="B35" s="78"/>
      <c r="C35" s="78"/>
      <c r="D35" s="78"/>
      <c r="E35" s="79"/>
      <c r="F35" s="132"/>
      <c r="G35" s="1"/>
      <c r="H35" s="1"/>
      <c r="I35" s="84"/>
    </row>
    <row r="36" spans="1:9" ht="12" customHeight="1">
      <c r="A36" s="309">
        <v>4</v>
      </c>
      <c r="B36" s="310" t="str">
        <f>VLOOKUP(A36,'пр.взв.'!B5:H132,2,FALSE)</f>
        <v>Паньков Александр Владимирович </v>
      </c>
      <c r="C36" s="312" t="str">
        <f>VLOOKUP(A36,'пр.взв.'!B5:H132,3,FALSE)</f>
        <v>20.06.79 змс </v>
      </c>
      <c r="D36" s="316" t="str">
        <f>VLOOKUP(A36,'пр.взв.'!B3:H166,4,FALSE)</f>
        <v>ПФО</v>
      </c>
      <c r="E36" s="314" t="str">
        <f>VLOOKUP(A36,'пр.взв.'!B5:H132,5,FALSE)</f>
        <v> Пермск Краснокамск Д</v>
      </c>
      <c r="F36" s="131"/>
      <c r="G36" s="79"/>
      <c r="H36" s="79"/>
      <c r="I36" s="139"/>
    </row>
    <row r="37" spans="1:9" ht="12" customHeight="1">
      <c r="A37" s="299"/>
      <c r="B37" s="311"/>
      <c r="C37" s="313"/>
      <c r="D37" s="317"/>
      <c r="E37" s="315"/>
      <c r="F37" s="132"/>
      <c r="G37" s="1"/>
      <c r="H37" s="80"/>
      <c r="I37" s="81"/>
    </row>
    <row r="38" spans="1:9" ht="12" customHeight="1">
      <c r="A38" s="299">
        <v>36</v>
      </c>
      <c r="B38" s="322" t="str">
        <f>VLOOKUP(A38,'пр.взв.'!B7:H134,2,FALSE)</f>
        <v>Султангалиев Туремурат Валиханович</v>
      </c>
      <c r="C38" s="311" t="str">
        <f>VLOOKUP(A38,'пр.взв.'!B7:H134,3,FALSE)</f>
        <v>14.06.90 мс</v>
      </c>
      <c r="D38" s="325" t="str">
        <f>VLOOKUP(A38,'пр.взв.'!B3:H168,4,FALSE)</f>
        <v>ПФО</v>
      </c>
      <c r="E38" s="324" t="str">
        <f>VLOOKUP(A38,'пр.взв.'!B7:H134,5,FALSE)</f>
        <v>Оренбургская, Соль-Илецк</v>
      </c>
      <c r="F38" s="133"/>
      <c r="G38" s="1"/>
      <c r="H38" s="1"/>
      <c r="I38" s="298"/>
    </row>
    <row r="39" spans="1:9" ht="12" customHeight="1" thickBot="1">
      <c r="A39" s="300"/>
      <c r="B39" s="323"/>
      <c r="C39" s="313"/>
      <c r="D39" s="317"/>
      <c r="E39" s="315"/>
      <c r="F39" s="134"/>
      <c r="G39" s="4"/>
      <c r="H39" s="1"/>
      <c r="I39" s="298"/>
    </row>
    <row r="40" spans="1:9" ht="12" customHeight="1">
      <c r="A40" s="326">
        <v>20</v>
      </c>
      <c r="B40" s="310" t="str">
        <f>VLOOKUP(A40,'пр.взв.'!B9:H136,2,FALSE)</f>
        <v>Махов Олег Мухамедович</v>
      </c>
      <c r="C40" s="312" t="str">
        <f>VLOOKUP(A40,'пр.взв.'!B9:H136,3,FALSE)</f>
        <v>20.06.86 кмс</v>
      </c>
      <c r="D40" s="316" t="str">
        <f>VLOOKUP(A40,'пр.взв.'!B4:H170,4,FALSE)</f>
        <v>СКФО</v>
      </c>
      <c r="E40" s="314" t="str">
        <f>VLOOKUP(A40,'пр.взв.'!B9:H136,5,FALSE)</f>
        <v>КБР Д</v>
      </c>
      <c r="F40" s="134"/>
      <c r="G40" s="2"/>
      <c r="H40" s="1"/>
      <c r="I40" s="81"/>
    </row>
    <row r="41" spans="1:9" ht="12" customHeight="1">
      <c r="A41" s="299"/>
      <c r="B41" s="311"/>
      <c r="C41" s="313"/>
      <c r="D41" s="317"/>
      <c r="E41" s="315"/>
      <c r="F41" s="135"/>
      <c r="G41" s="3"/>
      <c r="H41" s="1"/>
      <c r="I41" s="81"/>
    </row>
    <row r="42" spans="1:9" ht="12" customHeight="1">
      <c r="A42" s="299">
        <v>52</v>
      </c>
      <c r="B42" s="301">
        <f>VLOOKUP(A42,'пр.взв.'!B11:H138,2,FALSE)</f>
        <v>0</v>
      </c>
      <c r="C42" s="318">
        <f>VLOOKUP(A42,'пр.взв.'!B11:H138,3,FALSE)</f>
        <v>0</v>
      </c>
      <c r="D42" s="307">
        <f>VLOOKUP(A42,'пр.взв.'!B5:H172,4,FALSE)</f>
        <v>0</v>
      </c>
      <c r="E42" s="305">
        <f>VLOOKUP(A42,'пр.взв.'!B11:H138,5,FALSE)</f>
        <v>0</v>
      </c>
      <c r="F42" s="136"/>
      <c r="G42" s="3"/>
      <c r="H42" s="1"/>
      <c r="I42" s="81"/>
    </row>
    <row r="43" spans="1:9" ht="12" customHeight="1" thickBot="1">
      <c r="A43" s="300"/>
      <c r="B43" s="302"/>
      <c r="C43" s="319"/>
      <c r="D43" s="321"/>
      <c r="E43" s="320"/>
      <c r="F43" s="132"/>
      <c r="G43" s="3"/>
      <c r="H43" s="4"/>
      <c r="I43" s="81"/>
    </row>
    <row r="44" spans="1:9" ht="12" customHeight="1">
      <c r="A44" s="309">
        <v>12</v>
      </c>
      <c r="B44" s="310" t="str">
        <f>VLOOKUP(A44,'пр.взв.'!B13:H140,2,FALSE)</f>
        <v>Хорошилов Антон Андреевич</v>
      </c>
      <c r="C44" s="312" t="str">
        <f>VLOOKUP(A44,'пр.взв.'!B13:H140,3,FALSE)</f>
        <v>14.05.87 мс</v>
      </c>
      <c r="D44" s="316" t="str">
        <f>VLOOKUP(A44,'пр.взв.'!B3:H174,4,FALSE)</f>
        <v>МОС</v>
      </c>
      <c r="E44" s="314" t="str">
        <f>VLOOKUP(A44,'пр.взв.'!B13:H140,5,FALSE)</f>
        <v>г. Москва Д</v>
      </c>
      <c r="F44" s="132"/>
      <c r="G44" s="3"/>
      <c r="H44" s="2"/>
      <c r="I44" s="81"/>
    </row>
    <row r="45" spans="1:9" ht="12" customHeight="1">
      <c r="A45" s="299"/>
      <c r="B45" s="311"/>
      <c r="C45" s="313"/>
      <c r="D45" s="317"/>
      <c r="E45" s="315"/>
      <c r="F45" s="137"/>
      <c r="G45" s="3"/>
      <c r="H45" s="3"/>
      <c r="I45" s="81"/>
    </row>
    <row r="46" spans="1:9" ht="12" customHeight="1">
      <c r="A46" s="299">
        <v>44</v>
      </c>
      <c r="B46" s="301">
        <f>VLOOKUP(A46,'пр.взв.'!B15:H142,2,FALSE)</f>
        <v>0</v>
      </c>
      <c r="C46" s="318">
        <f>VLOOKUP(A46,'пр.взв.'!B15:H142,3,FALSE)</f>
        <v>0</v>
      </c>
      <c r="D46" s="307">
        <f>VLOOKUP(A46,'пр.взв.'!B3:H176,4,FALSE)</f>
        <v>0</v>
      </c>
      <c r="E46" s="305">
        <f>VLOOKUP(A46,'пр.взв.'!B15:H142,5,FALSE)</f>
        <v>0</v>
      </c>
      <c r="F46" s="133"/>
      <c r="G46" s="3"/>
      <c r="H46" s="3"/>
      <c r="I46" s="81"/>
    </row>
    <row r="47" spans="1:9" ht="12" customHeight="1" thickBot="1">
      <c r="A47" s="300"/>
      <c r="B47" s="302"/>
      <c r="C47" s="319"/>
      <c r="D47" s="321"/>
      <c r="E47" s="320"/>
      <c r="F47" s="134"/>
      <c r="G47" s="5"/>
      <c r="H47" s="3"/>
      <c r="I47" s="81"/>
    </row>
    <row r="48" spans="1:9" ht="12" customHeight="1">
      <c r="A48" s="309">
        <v>28</v>
      </c>
      <c r="B48" s="310" t="str">
        <f>VLOOKUP(A48,'пр.взв.'!B17:H144,2,FALSE)</f>
        <v>Сапожников Владимир Сергеевич</v>
      </c>
      <c r="C48" s="312" t="str">
        <f>VLOOKUP(A48,'пр.взв.'!B17:H144,3,FALSE)</f>
        <v>22.05.81 мсмк</v>
      </c>
      <c r="D48" s="316" t="str">
        <f>VLOOKUP(A48,'пр.взв.'!B4:H178,4,FALSE)</f>
        <v>ЦФО</v>
      </c>
      <c r="E48" s="314" t="str">
        <f>VLOOKUP(A48,'пр.взв.'!B17:H144,5,FALSE)</f>
        <v> Ярославская Ярославль Д</v>
      </c>
      <c r="F48" s="134"/>
      <c r="G48" s="1"/>
      <c r="H48" s="3"/>
      <c r="I48" s="81"/>
    </row>
    <row r="49" spans="1:9" ht="12" customHeight="1">
      <c r="A49" s="299"/>
      <c r="B49" s="311"/>
      <c r="C49" s="313"/>
      <c r="D49" s="317"/>
      <c r="E49" s="315"/>
      <c r="F49" s="135"/>
      <c r="G49" s="1"/>
      <c r="H49" s="3"/>
      <c r="I49" s="81"/>
    </row>
    <row r="50" spans="1:9" ht="12" customHeight="1">
      <c r="A50" s="299">
        <v>60</v>
      </c>
      <c r="B50" s="301">
        <f>VLOOKUP(A50,'пр.взв.'!B19:H146,2,FALSE)</f>
        <v>0</v>
      </c>
      <c r="C50" s="318">
        <f>VLOOKUP(A50,'пр.взв.'!B19:H146,3,FALSE)</f>
        <v>0</v>
      </c>
      <c r="D50" s="307">
        <f>VLOOKUP(A50,'пр.взв.'!B5:H180,4,FALSE)</f>
        <v>0</v>
      </c>
      <c r="E50" s="305">
        <f>VLOOKUP(A50,'пр.взв.'!B19:H146,5,FALSE)</f>
        <v>0</v>
      </c>
      <c r="F50" s="136"/>
      <c r="G50" s="1"/>
      <c r="H50" s="3"/>
      <c r="I50" s="81"/>
    </row>
    <row r="51" spans="1:9" ht="12" customHeight="1" thickBot="1">
      <c r="A51" s="300"/>
      <c r="B51" s="302"/>
      <c r="C51" s="319"/>
      <c r="D51" s="321"/>
      <c r="E51" s="320"/>
      <c r="F51" s="132"/>
      <c r="G51" s="1"/>
      <c r="H51" s="3"/>
      <c r="I51" s="84"/>
    </row>
    <row r="52" spans="1:9" ht="12" customHeight="1">
      <c r="A52" s="309">
        <v>8</v>
      </c>
      <c r="B52" s="310" t="str">
        <f>VLOOKUP(A52,'пр.взв.'!B5:H132,2,FALSE)</f>
        <v>Саидрахмнов Мустафа</v>
      </c>
      <c r="C52" s="312" t="str">
        <f>VLOOKUP(A52,'пр.взв.'!B5:H132,3,FALSE)</f>
        <v>01.01.90 мс</v>
      </c>
      <c r="D52" s="316" t="str">
        <f>VLOOKUP(A52,'пр.взв.'!B3:H182,4,FALSE)</f>
        <v>СКФО</v>
      </c>
      <c r="E52" s="314" t="str">
        <f>VLOOKUP(A52,'пр.взв.'!B5:H132,5,FALSE)</f>
        <v>Адыгея Майкоп д</v>
      </c>
      <c r="F52" s="132"/>
      <c r="G52" s="1"/>
      <c r="H52" s="3"/>
      <c r="I52" s="138"/>
    </row>
    <row r="53" spans="1:9" ht="12" customHeight="1">
      <c r="A53" s="299"/>
      <c r="B53" s="311"/>
      <c r="C53" s="313"/>
      <c r="D53" s="317"/>
      <c r="E53" s="315"/>
      <c r="F53" s="137"/>
      <c r="G53" s="1"/>
      <c r="H53" s="3"/>
      <c r="I53" s="85"/>
    </row>
    <row r="54" spans="1:9" ht="12" customHeight="1">
      <c r="A54" s="299">
        <v>40</v>
      </c>
      <c r="B54" s="322" t="str">
        <f>VLOOKUP(A54,'пр.взв.'!B23:H150,2,FALSE)</f>
        <v>Егоров Геннадий Петрович</v>
      </c>
      <c r="C54" s="311" t="str">
        <f>VLOOKUP(A54,'пр.взв.'!B23:H150,3,FALSE)</f>
        <v>03.06.87 мсмк</v>
      </c>
      <c r="D54" s="325" t="str">
        <f>VLOOKUP(A54,'пр.взв.'!B7:H184,4,FALSE)</f>
        <v>ПФО</v>
      </c>
      <c r="E54" s="324" t="str">
        <f>VLOOKUP(A54,'пр.взв.'!B23:H150,5,FALSE)</f>
        <v> Чувашская Р Чебоксары ВС</v>
      </c>
      <c r="F54" s="133"/>
      <c r="G54" s="1"/>
      <c r="H54" s="3"/>
      <c r="I54" s="85"/>
    </row>
    <row r="55" spans="1:9" ht="12" customHeight="1" thickBot="1">
      <c r="A55" s="300"/>
      <c r="B55" s="323"/>
      <c r="C55" s="313"/>
      <c r="D55" s="317"/>
      <c r="E55" s="315"/>
      <c r="F55" s="134"/>
      <c r="G55" s="4"/>
      <c r="H55" s="3"/>
      <c r="I55" s="85"/>
    </row>
    <row r="56" spans="1:9" ht="12" customHeight="1">
      <c r="A56" s="309">
        <v>24</v>
      </c>
      <c r="B56" s="310" t="str">
        <f>VLOOKUP(A56,'пр.взв.'!B25:H152,2,FALSE)</f>
        <v>Гильванов Дамир Тагирович</v>
      </c>
      <c r="C56" s="312" t="str">
        <f>VLOOKUP(A56,'пр.взв.'!B25:H152,3,FALSE)</f>
        <v>15.02.76 змс</v>
      </c>
      <c r="D56" s="316" t="str">
        <f>VLOOKUP(A56,'пр.взв.'!B3:H186,4,FALSE)</f>
        <v>СФО</v>
      </c>
      <c r="E56" s="314" t="str">
        <f>VLOOKUP(A56,'пр.взв.'!B25:H152,5,FALSE)</f>
        <v>Кемеровская Новокузнецк Д</v>
      </c>
      <c r="F56" s="134"/>
      <c r="G56" s="2"/>
      <c r="H56" s="3"/>
      <c r="I56" s="85"/>
    </row>
    <row r="57" spans="1:9" ht="12" customHeight="1">
      <c r="A57" s="299"/>
      <c r="B57" s="311"/>
      <c r="C57" s="313"/>
      <c r="D57" s="317"/>
      <c r="E57" s="315"/>
      <c r="F57" s="135"/>
      <c r="G57" s="3"/>
      <c r="H57" s="3"/>
      <c r="I57" s="85"/>
    </row>
    <row r="58" spans="1:8" ht="12" customHeight="1">
      <c r="A58" s="299">
        <v>56</v>
      </c>
      <c r="B58" s="301">
        <f>VLOOKUP(A58,'пр.взв.'!B27:H154,2,FALSE)</f>
        <v>0</v>
      </c>
      <c r="C58" s="318">
        <f>VLOOKUP(A58,'пр.взв.'!B27:H154,3,FALSE)</f>
        <v>0</v>
      </c>
      <c r="D58" s="307">
        <f>VLOOKUP(A58,'пр.взв.'!B3:H188,4,FALSE)</f>
        <v>0</v>
      </c>
      <c r="E58" s="305">
        <f>VLOOKUP(A58,'пр.взв.'!B27:H154,5,FALSE)</f>
        <v>0</v>
      </c>
      <c r="F58" s="136"/>
      <c r="G58" s="3"/>
      <c r="H58" s="3"/>
    </row>
    <row r="59" spans="1:8" ht="12" customHeight="1" thickBot="1">
      <c r="A59" s="300"/>
      <c r="B59" s="302"/>
      <c r="C59" s="319"/>
      <c r="D59" s="321"/>
      <c r="E59" s="320"/>
      <c r="F59" s="132"/>
      <c r="G59" s="3"/>
      <c r="H59" s="3"/>
    </row>
    <row r="60" spans="1:8" ht="12" customHeight="1">
      <c r="A60" s="309">
        <v>16</v>
      </c>
      <c r="B60" s="310" t="str">
        <f>VLOOKUP(A60,'пр.взв.'!B29:H156,2,FALSE)</f>
        <v>Борисов Павел Михайлович</v>
      </c>
      <c r="C60" s="312" t="str">
        <f>VLOOKUP(A60,'пр.взв.'!B29:H156,3,FALSE)</f>
        <v>05.03.90 мс</v>
      </c>
      <c r="D60" s="316" t="str">
        <f>VLOOKUP(A60,'пр.взв.'!B3:H190,4,FALSE)</f>
        <v>ЦФО</v>
      </c>
      <c r="E60" s="314" t="str">
        <f>VLOOKUP(A60,'пр.взв.'!B29:H156,5,FALSE)</f>
        <v>Смоленская Смоленск МО</v>
      </c>
      <c r="F60" s="132"/>
      <c r="G60" s="3"/>
      <c r="H60" s="5"/>
    </row>
    <row r="61" spans="1:8" ht="12" customHeight="1">
      <c r="A61" s="299"/>
      <c r="B61" s="311"/>
      <c r="C61" s="313"/>
      <c r="D61" s="317"/>
      <c r="E61" s="315"/>
      <c r="F61" s="137"/>
      <c r="G61" s="3"/>
      <c r="H61" s="1"/>
    </row>
    <row r="62" spans="1:8" ht="12" customHeight="1">
      <c r="A62" s="299">
        <v>48</v>
      </c>
      <c r="B62" s="301">
        <f>VLOOKUP(A62,'пр.взв.'!B31:H158,2,FALSE)</f>
        <v>0</v>
      </c>
      <c r="C62" s="318">
        <f>VLOOKUP(A62,'пр.взв.'!B31:H158,3,FALSE)</f>
        <v>0</v>
      </c>
      <c r="D62" s="307">
        <f>VLOOKUP(A62,'пр.взв.'!B3:H192,4,FALSE)</f>
        <v>0</v>
      </c>
      <c r="E62" s="305">
        <f>VLOOKUP(A62,'пр.взв.'!B31:H158,5,FALSE)</f>
        <v>0</v>
      </c>
      <c r="F62" s="133"/>
      <c r="G62" s="3"/>
      <c r="H62" s="1"/>
    </row>
    <row r="63" spans="1:8" ht="12" customHeight="1" thickBot="1">
      <c r="A63" s="300"/>
      <c r="B63" s="302"/>
      <c r="C63" s="319"/>
      <c r="D63" s="321"/>
      <c r="E63" s="320"/>
      <c r="F63" s="134"/>
      <c r="G63" s="5"/>
      <c r="H63" s="1"/>
    </row>
    <row r="64" spans="1:8" ht="12" customHeight="1">
      <c r="A64" s="309">
        <v>32</v>
      </c>
      <c r="B64" s="310" t="str">
        <f>VLOOKUP(A64,'пр.взв.'!B33:H160,2,FALSE)</f>
        <v>Балыков Владимир Юрьевич</v>
      </c>
      <c r="C64" s="312" t="str">
        <f>VLOOKUP(A64,'пр.взв.'!B33:H160,3,FALSE)</f>
        <v>15.02.91, мс</v>
      </c>
      <c r="D64" s="316" t="str">
        <f>VLOOKUP(A64,'пр.взв.'!B3:H194,4,FALSE)</f>
        <v>ПФО</v>
      </c>
      <c r="E64" s="314" t="str">
        <f>VLOOKUP(A64,'пр.взв.'!B33:H160,5,FALSE)</f>
        <v>Пензенская,Д</v>
      </c>
      <c r="F64" s="134"/>
      <c r="G64" s="1"/>
      <c r="H64" s="1"/>
    </row>
    <row r="65" spans="1:8" ht="12" customHeight="1">
      <c r="A65" s="299"/>
      <c r="B65" s="311"/>
      <c r="C65" s="313"/>
      <c r="D65" s="317"/>
      <c r="E65" s="315"/>
      <c r="F65" s="135"/>
      <c r="G65" s="1"/>
      <c r="H65" s="1"/>
    </row>
    <row r="66" spans="1:8" ht="12" customHeight="1">
      <c r="A66" s="299">
        <v>64</v>
      </c>
      <c r="B66" s="301">
        <f>VLOOKUP(A66,'пр.взв.'!B35:H162,2,FALSE)</f>
        <v>0</v>
      </c>
      <c r="C66" s="303">
        <f>VLOOKUP(A66,'пр.взв.'!B35:H162,3,FALSE)</f>
        <v>0</v>
      </c>
      <c r="D66" s="307">
        <f>VLOOKUP(A66,'пр.взв.'!B3:H196,4,FALSE)</f>
        <v>0</v>
      </c>
      <c r="E66" s="305">
        <f>VLOOKUP(A66,'пр.взв.'!B35:H162,5,FALSE)</f>
        <v>0</v>
      </c>
      <c r="F66" s="136"/>
      <c r="G66" s="1"/>
      <c r="H66" s="1"/>
    </row>
    <row r="67" spans="1:8" ht="12" customHeight="1" thickBot="1">
      <c r="A67" s="300"/>
      <c r="B67" s="302"/>
      <c r="C67" s="304"/>
      <c r="D67" s="308"/>
      <c r="E67" s="306"/>
      <c r="F67" s="131"/>
      <c r="G67" s="79"/>
      <c r="H67" s="79"/>
    </row>
    <row r="68" spans="2:6" ht="12" customHeight="1">
      <c r="B68" s="79"/>
      <c r="C68" s="79"/>
      <c r="D68" s="79"/>
      <c r="E68" s="79"/>
      <c r="F68" s="128"/>
    </row>
    <row r="69" spans="2:6" ht="27.75" customHeight="1">
      <c r="B69" s="79"/>
      <c r="C69" s="79"/>
      <c r="D69" s="79"/>
      <c r="E69" s="79"/>
      <c r="F69" s="128"/>
    </row>
    <row r="70" spans="1:9" ht="19.5" customHeight="1">
      <c r="A70" s="27" t="s">
        <v>22</v>
      </c>
      <c r="B70" s="86"/>
      <c r="C70" s="86"/>
      <c r="D70" s="86"/>
      <c r="E70" s="86"/>
      <c r="F70" s="185" t="str">
        <f>'пр.взв.'!G3</f>
        <v>в.к. 62  кг</v>
      </c>
      <c r="G70" s="86"/>
      <c r="H70" s="27" t="s">
        <v>23</v>
      </c>
      <c r="I70" s="86"/>
    </row>
    <row r="71" spans="1:9" ht="12.75">
      <c r="A71" s="86"/>
      <c r="B71" s="86"/>
      <c r="C71" s="86"/>
      <c r="D71" s="86"/>
      <c r="E71" s="86"/>
      <c r="F71" s="328"/>
      <c r="G71" s="86"/>
      <c r="H71" s="86"/>
      <c r="I71" s="86"/>
    </row>
    <row r="72" spans="1:9" ht="19.5" customHeight="1">
      <c r="A72" s="86"/>
      <c r="B72" s="86"/>
      <c r="C72" s="86"/>
      <c r="D72" s="86"/>
      <c r="E72" s="86"/>
      <c r="F72" s="86"/>
      <c r="G72" s="86"/>
      <c r="H72" s="86"/>
      <c r="I72" s="86"/>
    </row>
    <row r="73" spans="1:10" ht="19.5" customHeight="1">
      <c r="A73" s="11"/>
      <c r="B73" s="13"/>
      <c r="C73" s="8"/>
      <c r="D73" s="8"/>
      <c r="E73" s="12"/>
      <c r="F73" s="12"/>
      <c r="H73" s="117"/>
      <c r="I73" s="117"/>
      <c r="J73" s="7"/>
    </row>
    <row r="74" spans="1:10" ht="19.5" customHeight="1">
      <c r="A74" s="7"/>
      <c r="B74" s="14"/>
      <c r="H74" s="117"/>
      <c r="I74" s="117"/>
      <c r="J74" s="7"/>
    </row>
    <row r="75" spans="1:10" ht="19.5" customHeight="1">
      <c r="A75" s="7"/>
      <c r="B75" s="65"/>
      <c r="C75" s="64"/>
      <c r="D75" s="64"/>
      <c r="E75" s="16"/>
      <c r="F75" s="12"/>
      <c r="H75" s="44"/>
      <c r="I75" s="117"/>
      <c r="J75" s="7"/>
    </row>
    <row r="76" spans="1:10" ht="19.5" customHeight="1">
      <c r="A76" s="6"/>
      <c r="B76" s="10"/>
      <c r="C76" s="15"/>
      <c r="D76" s="15"/>
      <c r="E76" s="118"/>
      <c r="F76" s="12"/>
      <c r="H76" s="44"/>
      <c r="I76" s="117"/>
      <c r="J76" s="7"/>
    </row>
    <row r="77" spans="1:10" ht="19.5" customHeight="1">
      <c r="A77" s="7"/>
      <c r="B77" s="15"/>
      <c r="C77" s="15"/>
      <c r="D77" s="15"/>
      <c r="E77" s="56"/>
      <c r="F77" s="13"/>
      <c r="G77" s="15"/>
      <c r="I77" s="117"/>
      <c r="J77" s="7"/>
    </row>
    <row r="78" spans="1:10" ht="19.5" customHeight="1">
      <c r="A78" s="7"/>
      <c r="B78" s="15"/>
      <c r="C78" s="9"/>
      <c r="D78" s="9"/>
      <c r="E78" s="58"/>
      <c r="F78" s="14"/>
      <c r="G78" s="119"/>
      <c r="I78" s="117"/>
      <c r="J78" s="7"/>
    </row>
    <row r="79" spans="2:10" ht="19.5" customHeight="1">
      <c r="B79" s="120"/>
      <c r="C79" s="120"/>
      <c r="D79" s="120"/>
      <c r="E79" s="7"/>
      <c r="F79" s="14"/>
      <c r="G79" s="13"/>
      <c r="I79" s="117"/>
      <c r="J79" s="7"/>
    </row>
    <row r="80" spans="3:10" ht="19.5" customHeight="1">
      <c r="C80" s="12"/>
      <c r="D80" s="12"/>
      <c r="E80" s="7"/>
      <c r="F80" s="10"/>
      <c r="G80" s="14"/>
      <c r="I80" s="117"/>
      <c r="J80" s="7"/>
    </row>
    <row r="81" spans="1:10" ht="19.5" customHeight="1">
      <c r="A81" s="11"/>
      <c r="B81" s="13"/>
      <c r="E81" s="7"/>
      <c r="G81" s="56"/>
      <c r="I81" s="117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7"/>
      <c r="J82" s="7"/>
    </row>
    <row r="83" spans="1:10" ht="19.5" customHeight="1">
      <c r="A83" s="7"/>
      <c r="B83" s="65"/>
      <c r="C83" s="64"/>
      <c r="D83" s="64"/>
      <c r="E83" s="57"/>
      <c r="F83" s="12"/>
      <c r="G83" s="14"/>
      <c r="H83" s="57"/>
      <c r="I83" s="117"/>
      <c r="J83" s="7"/>
    </row>
    <row r="84" spans="1:10" ht="19.5" customHeight="1">
      <c r="A84" s="6"/>
      <c r="B84" s="10"/>
      <c r="C84" s="15"/>
      <c r="D84" s="15"/>
      <c r="E84" s="56"/>
      <c r="F84" s="8"/>
      <c r="G84" s="14"/>
      <c r="H84" s="56"/>
      <c r="I84" s="117"/>
      <c r="J84" s="7"/>
    </row>
    <row r="85" spans="1:10" ht="19.5" customHeight="1">
      <c r="A85" s="7"/>
      <c r="B85" s="15"/>
      <c r="C85" s="15"/>
      <c r="D85" s="15"/>
      <c r="E85" s="56"/>
      <c r="F85" s="13"/>
      <c r="G85" s="14"/>
      <c r="H85" s="56"/>
      <c r="I85" s="140"/>
      <c r="J85" s="7"/>
    </row>
    <row r="86" spans="1:10" ht="19.5" customHeight="1">
      <c r="A86" s="7"/>
      <c r="B86" s="15"/>
      <c r="C86" s="9"/>
      <c r="D86" s="9"/>
      <c r="E86" s="58"/>
      <c r="F86" s="14"/>
      <c r="G86" s="121"/>
      <c r="H86" s="56"/>
      <c r="I86" s="117"/>
      <c r="J86" s="7"/>
    </row>
    <row r="87" spans="2:10" ht="19.5" customHeight="1">
      <c r="B87" s="120"/>
      <c r="C87" s="120"/>
      <c r="D87" s="120"/>
      <c r="F87" s="14"/>
      <c r="G87" s="17"/>
      <c r="H87" s="56"/>
      <c r="I87" s="117"/>
      <c r="J87" s="7"/>
    </row>
    <row r="88" spans="3:10" ht="19.5" customHeight="1">
      <c r="C88" s="12"/>
      <c r="D88" s="12"/>
      <c r="F88" s="10"/>
      <c r="G88" s="15"/>
      <c r="H88" s="58"/>
      <c r="I88" s="117"/>
      <c r="J88" s="7"/>
    </row>
    <row r="89" spans="1:10" ht="19.5" customHeight="1">
      <c r="A89" s="117"/>
      <c r="B89" s="117"/>
      <c r="C89" s="117"/>
      <c r="D89" s="117"/>
      <c r="E89" s="117"/>
      <c r="F89" s="117"/>
      <c r="G89" s="117"/>
      <c r="H89" s="44"/>
      <c r="I89" s="117"/>
      <c r="J89" s="7"/>
    </row>
    <row r="90" spans="1:10" ht="19.5" customHeight="1">
      <c r="A90" s="117"/>
      <c r="B90" s="15"/>
      <c r="C90" s="77"/>
      <c r="D90" s="77"/>
      <c r="E90" s="117"/>
      <c r="F90" s="15"/>
      <c r="G90" s="17"/>
      <c r="H90" s="44"/>
      <c r="I90" s="117"/>
      <c r="J90" s="7"/>
    </row>
    <row r="91" spans="1:10" ht="19.5" customHeight="1">
      <c r="A91" s="117"/>
      <c r="B91" s="15"/>
      <c r="C91" s="17"/>
      <c r="D91" s="17"/>
      <c r="E91" s="77"/>
      <c r="F91" s="77"/>
      <c r="G91" s="15"/>
      <c r="H91" s="117"/>
      <c r="I91" s="117"/>
      <c r="J91" s="7"/>
    </row>
    <row r="92" spans="1:10" ht="19.5" customHeight="1">
      <c r="A92" s="117"/>
      <c r="B92" s="117"/>
      <c r="C92" s="15"/>
      <c r="D92" s="15"/>
      <c r="E92" s="117"/>
      <c r="F92" s="17"/>
      <c r="G92" s="15"/>
      <c r="H92" s="117"/>
      <c r="I92" s="117"/>
      <c r="J92" s="7"/>
    </row>
    <row r="93" spans="1:10" ht="19.5" customHeight="1">
      <c r="A93" s="117"/>
      <c r="B93" s="117"/>
      <c r="C93" s="17"/>
      <c r="D93" s="17"/>
      <c r="E93" s="117"/>
      <c r="F93" s="15"/>
      <c r="G93" s="77"/>
      <c r="H93" s="44"/>
      <c r="I93" s="117"/>
      <c r="J93" s="7"/>
    </row>
    <row r="94" spans="1:10" ht="19.5" customHeight="1">
      <c r="A94" s="117"/>
      <c r="B94" s="15"/>
      <c r="C94" s="17"/>
      <c r="D94" s="17"/>
      <c r="E94" s="77"/>
      <c r="F94" s="77"/>
      <c r="G94" s="15"/>
      <c r="H94" s="44"/>
      <c r="I94" s="117"/>
      <c r="J94" s="7"/>
    </row>
    <row r="95" spans="1:10" ht="19.5" customHeight="1">
      <c r="A95" s="117"/>
      <c r="B95" s="117"/>
      <c r="C95" s="15"/>
      <c r="D95" s="15"/>
      <c r="E95" s="117"/>
      <c r="F95" s="17"/>
      <c r="G95" s="15"/>
      <c r="H95" s="44"/>
      <c r="I95" s="117"/>
      <c r="J95" s="7"/>
    </row>
    <row r="96" spans="1:10" ht="19.5" customHeight="1">
      <c r="A96" s="117"/>
      <c r="B96" s="117"/>
      <c r="C96" s="17"/>
      <c r="D96" s="17"/>
      <c r="E96" s="117"/>
      <c r="F96" s="15"/>
      <c r="G96" s="77"/>
      <c r="H96" s="44"/>
      <c r="I96" s="117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I2:I3"/>
    <mergeCell ref="A5:A6"/>
    <mergeCell ref="B5:B6"/>
    <mergeCell ref="C5:C6"/>
    <mergeCell ref="E5:E6"/>
    <mergeCell ref="D3:D4"/>
    <mergeCell ref="D5:D6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D9:D10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15:A16"/>
    <mergeCell ref="B15:B16"/>
    <mergeCell ref="C15:C16"/>
    <mergeCell ref="E15:E16"/>
    <mergeCell ref="A17:A18"/>
    <mergeCell ref="B17:B18"/>
    <mergeCell ref="C17:C18"/>
    <mergeCell ref="E17:E18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E62:E63"/>
    <mergeCell ref="D62:D63"/>
    <mergeCell ref="A60:A61"/>
    <mergeCell ref="B60:B61"/>
    <mergeCell ref="C60:C61"/>
    <mergeCell ref="E60:E61"/>
    <mergeCell ref="D60:D61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workbookViewId="0" topLeftCell="A1">
      <selection activeCell="I91" sqref="A1:I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29" t="str">
        <f>HYPERLINK('[1]реквизиты'!$A$2)</f>
        <v>Чемпионат России по САМБО среди мужчин</v>
      </c>
      <c r="B1" s="329"/>
      <c r="C1" s="329"/>
      <c r="D1" s="329"/>
      <c r="E1" s="329"/>
      <c r="F1" s="329"/>
      <c r="G1" s="329"/>
      <c r="H1" s="329"/>
      <c r="I1" s="329"/>
      <c r="J1" s="75"/>
      <c r="K1" s="75"/>
      <c r="L1" s="75"/>
      <c r="P1" s="28"/>
      <c r="Q1" s="28"/>
      <c r="R1" s="28"/>
      <c r="S1" s="29"/>
      <c r="T1" s="7"/>
      <c r="U1" s="7"/>
    </row>
    <row r="2" spans="1:20" ht="12.75" customHeight="1" thickBot="1">
      <c r="A2" s="336"/>
      <c r="B2" s="337"/>
      <c r="C2" s="337"/>
      <c r="D2" s="337"/>
      <c r="E2" s="337"/>
      <c r="F2" s="337"/>
      <c r="G2" s="337"/>
      <c r="H2" s="337"/>
      <c r="I2" s="327" t="str">
        <f>HYPERLINK('пр.взв.'!G3)</f>
        <v>в.к. 62  кг</v>
      </c>
      <c r="P2" s="30"/>
      <c r="Q2" s="30"/>
      <c r="R2" s="30"/>
      <c r="S2" s="19"/>
      <c r="T2" s="19"/>
    </row>
    <row r="3" spans="1:9" ht="12" customHeight="1">
      <c r="A3" s="309">
        <v>1</v>
      </c>
      <c r="B3" s="312" t="str">
        <f>VLOOKUP(A3,'пр.взв.'!B5:C132,2,FALSE)</f>
        <v>Акмаев Дамир Шамилевич</v>
      </c>
      <c r="C3" s="331" t="str">
        <f>VLOOKUP(A3,'пр.взв.'!B5:H132,3,FALSE)</f>
        <v>28.06.81 мс</v>
      </c>
      <c r="D3" s="316" t="str">
        <f>VLOOKUP(A3,'пр.взв.'!B6:H133,4,FALSE)</f>
        <v>СПБ</v>
      </c>
      <c r="E3" s="314" t="str">
        <f>VLOOKUP(A3,'пр.взв.'!B5:F132,5,FALSE)</f>
        <v>Санкт-Петербург Д</v>
      </c>
      <c r="F3" s="131"/>
      <c r="G3" s="79"/>
      <c r="H3" s="79"/>
      <c r="I3" s="327"/>
    </row>
    <row r="4" spans="1:9" ht="12" customHeight="1">
      <c r="A4" s="299"/>
      <c r="B4" s="313"/>
      <c r="C4" s="332"/>
      <c r="D4" s="317"/>
      <c r="E4" s="315"/>
      <c r="F4" s="132"/>
      <c r="G4" s="1"/>
      <c r="H4" s="80"/>
      <c r="I4" s="80"/>
    </row>
    <row r="5" spans="1:9" ht="12" customHeight="1">
      <c r="A5" s="299">
        <v>33</v>
      </c>
      <c r="B5" s="311" t="str">
        <f>VLOOKUP(A5,'пр.взв.'!B7:C134,2,FALSE)</f>
        <v>Савельев Сергей Анатольевич</v>
      </c>
      <c r="C5" s="311" t="str">
        <f>VLOOKUP(A5,'пр.взв.'!B7:H134,3,FALSE)</f>
        <v>07.02.90 кмс</v>
      </c>
      <c r="D5" s="325" t="str">
        <f>VLOOKUP(A5,'пр.взв.'!B6:H135,4,FALSE)</f>
        <v>ЦФО</v>
      </c>
      <c r="E5" s="324" t="str">
        <f>VLOOKUP(A5,'пр.взв.'!B7:F134,5,FALSE)</f>
        <v>Рязанская ПР</v>
      </c>
      <c r="F5" s="133"/>
      <c r="G5" s="1"/>
      <c r="H5" s="1"/>
      <c r="I5" s="327" t="s">
        <v>10</v>
      </c>
    </row>
    <row r="6" spans="1:9" ht="12" customHeight="1" thickBot="1">
      <c r="A6" s="300"/>
      <c r="B6" s="313"/>
      <c r="C6" s="313"/>
      <c r="D6" s="317"/>
      <c r="E6" s="315"/>
      <c r="F6" s="134"/>
      <c r="G6" s="4"/>
      <c r="H6" s="1"/>
      <c r="I6" s="327"/>
    </row>
    <row r="7" spans="1:9" ht="12" customHeight="1">
      <c r="A7" s="309">
        <v>17</v>
      </c>
      <c r="B7" s="312" t="str">
        <f>VLOOKUP(A7,'пр.взв.'!B9:C136,2,FALSE)</f>
        <v>Бондарев Александр Витальевич</v>
      </c>
      <c r="C7" s="312" t="str">
        <f>VLOOKUP(A7,'пр.взв.'!B9:H136,3,FALSE)</f>
        <v>27.01.90, мс</v>
      </c>
      <c r="D7" s="316" t="str">
        <f>VLOOKUP(A7,'пр.взв.'!B1:H137,4,FALSE)</f>
        <v>ПФО</v>
      </c>
      <c r="E7" s="314" t="str">
        <f>VLOOKUP(A7,'пр.взв.'!B9:F136,5,FALSE)</f>
        <v>Чувашия, Чебоксары ВС</v>
      </c>
      <c r="F7" s="134"/>
      <c r="G7" s="2"/>
      <c r="H7" s="1"/>
      <c r="I7" s="80"/>
    </row>
    <row r="8" spans="1:9" ht="12" customHeight="1">
      <c r="A8" s="299"/>
      <c r="B8" s="313"/>
      <c r="C8" s="313"/>
      <c r="D8" s="317"/>
      <c r="E8" s="315"/>
      <c r="F8" s="135"/>
      <c r="G8" s="3"/>
      <c r="H8" s="1"/>
      <c r="I8" s="80"/>
    </row>
    <row r="9" spans="1:9" ht="12" customHeight="1">
      <c r="A9" s="299">
        <v>49</v>
      </c>
      <c r="B9" s="318">
        <f>VLOOKUP(A9,'пр.взв.'!B11:C138,2,FALSE)</f>
        <v>0</v>
      </c>
      <c r="C9" s="318">
        <f>VLOOKUP(A9,'пр.взв.'!B11:H138,3,FALSE)</f>
        <v>0</v>
      </c>
      <c r="D9" s="307">
        <f>VLOOKUP(A9,'пр.взв.'!B2:H139,4,FALSE)</f>
        <v>0</v>
      </c>
      <c r="E9" s="305">
        <f>VLOOKUP(A9,'пр.взв.'!B11:F138,5,FALSE)</f>
        <v>0</v>
      </c>
      <c r="F9" s="136"/>
      <c r="G9" s="3"/>
      <c r="H9" s="1"/>
      <c r="I9" s="80"/>
    </row>
    <row r="10" spans="1:9" ht="12" customHeight="1" thickBot="1">
      <c r="A10" s="300"/>
      <c r="B10" s="319"/>
      <c r="C10" s="319"/>
      <c r="D10" s="321"/>
      <c r="E10" s="320"/>
      <c r="F10" s="132"/>
      <c r="G10" s="3"/>
      <c r="H10" s="4"/>
      <c r="I10" s="80"/>
    </row>
    <row r="11" spans="1:9" ht="12" customHeight="1">
      <c r="A11" s="309">
        <v>9</v>
      </c>
      <c r="B11" s="312" t="str">
        <f>VLOOKUP(A11,'пр.взв.'!B13:C140,2,FALSE)</f>
        <v>Саакян Виталий Рачилович</v>
      </c>
      <c r="C11" s="312" t="str">
        <f>VLOOKUP(A11,'пр.взв.'!B13:H140,3,FALSE)</f>
        <v>10.04.87 мсмк</v>
      </c>
      <c r="D11" s="316" t="str">
        <f>VLOOKUP(A11,'пр.взв.'!B4:H141,4,FALSE)</f>
        <v>ЮФО</v>
      </c>
      <c r="E11" s="314" t="str">
        <f>VLOOKUP(A11,'пр.взв.'!B13:F140,5,FALSE)</f>
        <v>Краснодарски Армавир Д</v>
      </c>
      <c r="F11" s="132"/>
      <c r="G11" s="3"/>
      <c r="H11" s="2"/>
      <c r="I11" s="80"/>
    </row>
    <row r="12" spans="1:9" ht="12" customHeight="1">
      <c r="A12" s="299"/>
      <c r="B12" s="313"/>
      <c r="C12" s="313"/>
      <c r="D12" s="317"/>
      <c r="E12" s="315"/>
      <c r="F12" s="137"/>
      <c r="G12" s="3"/>
      <c r="H12" s="3"/>
      <c r="I12" s="80"/>
    </row>
    <row r="13" spans="1:9" ht="12" customHeight="1">
      <c r="A13" s="299">
        <v>41</v>
      </c>
      <c r="B13" s="311" t="str">
        <f>VLOOKUP(A13,'пр.взв.'!B15:C142,2,FALSE)</f>
        <v>Рочев Олег Александрович</v>
      </c>
      <c r="C13" s="311" t="str">
        <f>VLOOKUP(A13,'пр.взв.'!B15:H142,3,FALSE)</f>
        <v>25.07.79 змс</v>
      </c>
      <c r="D13" s="325" t="str">
        <f>VLOOKUP(A13,'пр.взв.'!B6:H143,4,FALSE)</f>
        <v>ПФО</v>
      </c>
      <c r="E13" s="324" t="str">
        <f>VLOOKUP(A13,'пр.взв.'!B15:F142,5,FALSE)</f>
        <v> Пермск Краснокамск Д</v>
      </c>
      <c r="F13" s="133"/>
      <c r="G13" s="3"/>
      <c r="H13" s="3"/>
      <c r="I13" s="80"/>
    </row>
    <row r="14" spans="1:9" ht="12" customHeight="1" thickBot="1">
      <c r="A14" s="300"/>
      <c r="B14" s="313"/>
      <c r="C14" s="313"/>
      <c r="D14" s="317"/>
      <c r="E14" s="315"/>
      <c r="F14" s="134"/>
      <c r="G14" s="5"/>
      <c r="H14" s="3"/>
      <c r="I14" s="80"/>
    </row>
    <row r="15" spans="1:9" ht="12" customHeight="1">
      <c r="A15" s="309">
        <v>25</v>
      </c>
      <c r="B15" s="312" t="str">
        <f>VLOOKUP(A15,'пр.взв.'!B17:C144,2,FALSE)</f>
        <v>Теплов Алексей Сергеевич</v>
      </c>
      <c r="C15" s="312" t="str">
        <f>VLOOKUP(A15,'пр.взв.'!B17:H144,3,FALSE)</f>
        <v>18.07.88 мс</v>
      </c>
      <c r="D15" s="316" t="str">
        <f>VLOOKUP(A15,'пр.взв.'!B1:H145,4,FALSE)</f>
        <v>ПФО</v>
      </c>
      <c r="E15" s="314" t="str">
        <f>VLOOKUP(A15,'пр.взв.'!B17:F144,5,FALSE)</f>
        <v>Пензенская Пенза ЛОК</v>
      </c>
      <c r="F15" s="134"/>
      <c r="G15" s="1"/>
      <c r="H15" s="3"/>
      <c r="I15" s="80"/>
    </row>
    <row r="16" spans="1:9" ht="12" customHeight="1">
      <c r="A16" s="299"/>
      <c r="B16" s="313"/>
      <c r="C16" s="313"/>
      <c r="D16" s="317"/>
      <c r="E16" s="315"/>
      <c r="F16" s="135"/>
      <c r="G16" s="1"/>
      <c r="H16" s="3"/>
      <c r="I16" s="80"/>
    </row>
    <row r="17" spans="1:9" ht="12" customHeight="1">
      <c r="A17" s="299">
        <v>57</v>
      </c>
      <c r="B17" s="318">
        <f>VLOOKUP(A17,'пр.взв.'!B19:C146,2,FALSE)</f>
        <v>0</v>
      </c>
      <c r="C17" s="318">
        <f>VLOOKUP(A17,'пр.взв.'!B19:H146,3,FALSE)</f>
        <v>0</v>
      </c>
      <c r="D17" s="307">
        <f>VLOOKUP(A17,'пр.взв.'!B2:H147,4,FALSE)</f>
        <v>0</v>
      </c>
      <c r="E17" s="305">
        <f>VLOOKUP(A17,'пр.взв.'!B19:F146,5,FALSE)</f>
        <v>0</v>
      </c>
      <c r="F17" s="136"/>
      <c r="G17" s="1"/>
      <c r="H17" s="3"/>
      <c r="I17" s="80"/>
    </row>
    <row r="18" spans="1:9" ht="12" customHeight="1" thickBot="1">
      <c r="A18" s="300"/>
      <c r="B18" s="319"/>
      <c r="C18" s="319"/>
      <c r="D18" s="321"/>
      <c r="E18" s="320"/>
      <c r="F18" s="132"/>
      <c r="G18" s="1"/>
      <c r="H18" s="3"/>
      <c r="I18" s="80"/>
    </row>
    <row r="19" spans="1:9" ht="12" customHeight="1">
      <c r="A19" s="309">
        <v>5</v>
      </c>
      <c r="B19" s="312" t="str">
        <f>VLOOKUP(A19,'пр.взв.'!B5:C132,2,FALSE)</f>
        <v>Селиков Алексей Александрович</v>
      </c>
      <c r="C19" s="312" t="str">
        <f>VLOOKUP(A19,'пр.взв.'!B5:H132,3,FALSE)</f>
        <v>01.06.87 мс</v>
      </c>
      <c r="D19" s="316" t="str">
        <f>VLOOKUP(A19,'пр.взв.'!B2:H149,4,FALSE)</f>
        <v>УФО</v>
      </c>
      <c r="E19" s="314" t="str">
        <f>VLOOKUP(A19,'пр.взв.'!B5:H132,5,FALSE)</f>
        <v>Курганская  Щучте МО</v>
      </c>
      <c r="F19" s="132"/>
      <c r="G19" s="1"/>
      <c r="H19" s="3"/>
      <c r="I19" s="82"/>
    </row>
    <row r="20" spans="1:9" ht="12" customHeight="1">
      <c r="A20" s="299"/>
      <c r="B20" s="313"/>
      <c r="C20" s="313"/>
      <c r="D20" s="317"/>
      <c r="E20" s="315"/>
      <c r="F20" s="137"/>
      <c r="G20" s="1"/>
      <c r="H20" s="3"/>
      <c r="I20" s="81"/>
    </row>
    <row r="21" spans="1:9" ht="12" customHeight="1">
      <c r="A21" s="299">
        <v>37</v>
      </c>
      <c r="B21" s="311" t="str">
        <f>VLOOKUP(A21,'пр.взв.'!B23:C150,2,FALSE)</f>
        <v>Уин Виталий Юрьевич</v>
      </c>
      <c r="C21" s="311" t="str">
        <f>VLOOKUP(A21,'пр.взв.'!B23:H150,3,FALSE)</f>
        <v>25.06.87 мс</v>
      </c>
      <c r="D21" s="325" t="str">
        <f>VLOOKUP(A21,'пр.взв.'!B4:H151,4,FALSE)</f>
        <v>СФО</v>
      </c>
      <c r="E21" s="324" t="str">
        <f>VLOOKUP(A21,'пр.взв.'!B23:F150,5,FALSE)</f>
        <v>Р.Алтай Д</v>
      </c>
      <c r="F21" s="133"/>
      <c r="G21" s="1"/>
      <c r="H21" s="3"/>
      <c r="I21" s="81"/>
    </row>
    <row r="22" spans="1:9" ht="12" customHeight="1" thickBot="1">
      <c r="A22" s="300"/>
      <c r="B22" s="313"/>
      <c r="C22" s="313"/>
      <c r="D22" s="317"/>
      <c r="E22" s="315"/>
      <c r="F22" s="134"/>
      <c r="G22" s="4"/>
      <c r="H22" s="3"/>
      <c r="I22" s="81"/>
    </row>
    <row r="23" spans="1:9" ht="12" customHeight="1">
      <c r="A23" s="309">
        <v>21</v>
      </c>
      <c r="B23" s="312" t="str">
        <f>VLOOKUP(A23,'пр.взв.'!B25:C152,2,FALSE)</f>
        <v>Сидоренко Александр Александрович</v>
      </c>
      <c r="C23" s="312" t="str">
        <f>VLOOKUP(A23,'пр.взв.'!B25:H152,3,FALSE)</f>
        <v>05.01.88 мс</v>
      </c>
      <c r="D23" s="316" t="str">
        <f>VLOOKUP(A23,'пр.взв.'!B2:H153,4,FALSE)</f>
        <v>МОС</v>
      </c>
      <c r="E23" s="314" t="str">
        <f>VLOOKUP(A23,'пр.взв.'!B25:F152,5,FALSE)</f>
        <v>Москва Д</v>
      </c>
      <c r="F23" s="134"/>
      <c r="G23" s="2"/>
      <c r="H23" s="3"/>
      <c r="I23" s="81"/>
    </row>
    <row r="24" spans="1:9" ht="12" customHeight="1">
      <c r="A24" s="299"/>
      <c r="B24" s="313"/>
      <c r="C24" s="313"/>
      <c r="D24" s="317"/>
      <c r="E24" s="315"/>
      <c r="F24" s="135"/>
      <c r="G24" s="3"/>
      <c r="H24" s="3"/>
      <c r="I24" s="81"/>
    </row>
    <row r="25" spans="1:9" ht="12" customHeight="1">
      <c r="A25" s="299">
        <v>53</v>
      </c>
      <c r="B25" s="318">
        <f>VLOOKUP(A25,'пр.взв.'!B27:C154,2,FALSE)</f>
        <v>0</v>
      </c>
      <c r="C25" s="318">
        <f>VLOOKUP(A25,'пр.взв.'!B27:H154,3,FALSE)</f>
        <v>0</v>
      </c>
      <c r="D25" s="307">
        <f>VLOOKUP(A25,'пр.взв.'!B2:H155,4,FALSE)</f>
        <v>0</v>
      </c>
      <c r="E25" s="305">
        <f>VLOOKUP(A25,'пр.взв.'!B27:F154,5,FALSE)</f>
        <v>0</v>
      </c>
      <c r="F25" s="136"/>
      <c r="G25" s="3"/>
      <c r="H25" s="3"/>
      <c r="I25" s="81"/>
    </row>
    <row r="26" spans="1:9" ht="12" customHeight="1" thickBot="1">
      <c r="A26" s="300"/>
      <c r="B26" s="319"/>
      <c r="C26" s="319"/>
      <c r="D26" s="321"/>
      <c r="E26" s="320"/>
      <c r="F26" s="132"/>
      <c r="G26" s="3"/>
      <c r="H26" s="3"/>
      <c r="I26" s="81"/>
    </row>
    <row r="27" spans="1:9" ht="12" customHeight="1">
      <c r="A27" s="309">
        <v>13</v>
      </c>
      <c r="B27" s="312" t="str">
        <f>VLOOKUP(A27,'пр.взв.'!B2:C156,2,FALSE)</f>
        <v>Огузов Альберт Русланович</v>
      </c>
      <c r="C27" s="312" t="str">
        <f>VLOOKUP(A27,'пр.взв.'!B2:H156,3,FALSE)</f>
        <v>28.09.91 мс</v>
      </c>
      <c r="D27" s="316" t="str">
        <f>VLOOKUP(A27,'пр.взв.'!B3:H157,4,FALSE)</f>
        <v>СКФО</v>
      </c>
      <c r="E27" s="314" t="str">
        <f>VLOOKUP(A27,'пр.взв.'!B2:F156,5,FALSE)</f>
        <v>КЧР Черкесск  Д</v>
      </c>
      <c r="F27" s="132"/>
      <c r="G27" s="3"/>
      <c r="H27" s="5"/>
      <c r="I27" s="81"/>
    </row>
    <row r="28" spans="1:9" ht="12" customHeight="1">
      <c r="A28" s="299"/>
      <c r="B28" s="313"/>
      <c r="C28" s="313"/>
      <c r="D28" s="317"/>
      <c r="E28" s="315"/>
      <c r="F28" s="137"/>
      <c r="G28" s="3"/>
      <c r="H28" s="1"/>
      <c r="I28" s="81"/>
    </row>
    <row r="29" spans="1:9" ht="12" customHeight="1">
      <c r="A29" s="299">
        <v>45</v>
      </c>
      <c r="B29" s="318">
        <f>VLOOKUP(A29,'пр.взв.'!B31:C158,2,FALSE)</f>
        <v>0</v>
      </c>
      <c r="C29" s="318">
        <f>VLOOKUP(A29,'пр.взв.'!B31:H158,3,FALSE)</f>
        <v>0</v>
      </c>
      <c r="D29" s="307">
        <f>VLOOKUP(A29,'пр.взв.'!B2:H159,4,FALSE)</f>
        <v>0</v>
      </c>
      <c r="E29" s="305">
        <f>VLOOKUP(A29,'пр.взв.'!B31:F158,5,FALSE)</f>
        <v>0</v>
      </c>
      <c r="F29" s="133"/>
      <c r="G29" s="3"/>
      <c r="H29" s="1"/>
      <c r="I29" s="81"/>
    </row>
    <row r="30" spans="1:9" ht="12" customHeight="1" thickBot="1">
      <c r="A30" s="300"/>
      <c r="B30" s="319"/>
      <c r="C30" s="319"/>
      <c r="D30" s="321"/>
      <c r="E30" s="320"/>
      <c r="F30" s="134"/>
      <c r="G30" s="5"/>
      <c r="H30" s="1"/>
      <c r="I30" s="81"/>
    </row>
    <row r="31" spans="1:9" ht="12" customHeight="1">
      <c r="A31" s="309">
        <v>29</v>
      </c>
      <c r="B31" s="312" t="str">
        <f>VLOOKUP(A31,'пр.взв.'!B33:C160,2,FALSE)</f>
        <v>Саратовцев Вадим Игоревич</v>
      </c>
      <c r="C31" s="312" t="str">
        <f>VLOOKUP(A31,'пр.взв.'!B33:H160,3,FALSE)</f>
        <v>05.10.85 мс</v>
      </c>
      <c r="D31" s="316" t="str">
        <f>VLOOKUP(A31,'пр.взв.'!B4:H161,4,FALSE)</f>
        <v>ПФО</v>
      </c>
      <c r="E31" s="314" t="str">
        <f>VLOOKUP(A31,'пр.взв.'!B33:F160,5,FALSE)</f>
        <v>Нижегородская Выкса ВВ</v>
      </c>
      <c r="F31" s="134"/>
      <c r="G31" s="1"/>
      <c r="H31" s="1"/>
      <c r="I31" s="81"/>
    </row>
    <row r="32" spans="1:9" ht="12" customHeight="1">
      <c r="A32" s="299"/>
      <c r="B32" s="313"/>
      <c r="C32" s="313"/>
      <c r="D32" s="317"/>
      <c r="E32" s="315"/>
      <c r="F32" s="135"/>
      <c r="G32" s="1"/>
      <c r="H32" s="1"/>
      <c r="I32" s="81"/>
    </row>
    <row r="33" spans="1:9" ht="12" customHeight="1">
      <c r="A33" s="299">
        <v>61</v>
      </c>
      <c r="B33" s="303">
        <f>VLOOKUP(A33,'пр.взв.'!B35:C162,2,FALSE)</f>
        <v>0</v>
      </c>
      <c r="C33" s="303">
        <f>VLOOKUP(A33,'пр.взв.'!B35:H162,3,FALSE)</f>
        <v>0</v>
      </c>
      <c r="D33" s="307">
        <f>VLOOKUP(A33,'пр.взв.'!B3:H163,4,FALSE)</f>
        <v>0</v>
      </c>
      <c r="E33" s="305">
        <f>VLOOKUP(A33,'пр.взв.'!B35:F162,5,FALSE)</f>
        <v>0</v>
      </c>
      <c r="F33" s="136"/>
      <c r="G33" s="1"/>
      <c r="H33" s="1"/>
      <c r="I33" s="81"/>
    </row>
    <row r="34" spans="1:9" ht="12" customHeight="1" thickBot="1">
      <c r="A34" s="300"/>
      <c r="B34" s="304"/>
      <c r="C34" s="304"/>
      <c r="D34" s="308"/>
      <c r="E34" s="306"/>
      <c r="F34" s="131"/>
      <c r="G34" s="79"/>
      <c r="H34" s="79"/>
      <c r="I34" s="83"/>
    </row>
    <row r="35" spans="1:17" ht="12" customHeight="1" thickBot="1">
      <c r="A35" s="73"/>
      <c r="B35" s="78"/>
      <c r="C35" s="78"/>
      <c r="D35" s="78"/>
      <c r="E35" s="79"/>
      <c r="F35" s="132"/>
      <c r="G35" s="1"/>
      <c r="H35" s="1"/>
      <c r="I35" s="84"/>
      <c r="Q35" s="20"/>
    </row>
    <row r="36" spans="1:10" ht="12" customHeight="1">
      <c r="A36" s="309">
        <v>3</v>
      </c>
      <c r="B36" s="312" t="str">
        <f>VLOOKUP(A36,'пр.взв.'!B5:H132,2,FALSE)</f>
        <v>Курочкин Максим Игоревич</v>
      </c>
      <c r="C36" s="312" t="str">
        <f>VLOOKUP(A36,'пр.взв.'!B5:H132,3,FALSE)</f>
        <v>18.02.90 мс</v>
      </c>
      <c r="D36" s="316" t="str">
        <f>VLOOKUP(A36,'пр.взв.'!B3:H166,4,FALSE)</f>
        <v>ПФО</v>
      </c>
      <c r="E36" s="314" t="str">
        <f>VLOOKUP(A36,'пр.взв.'!B5:H132,5,FALSE)</f>
        <v>Пензенская Пенза ВС</v>
      </c>
      <c r="F36" s="131"/>
      <c r="G36" s="79"/>
      <c r="H36" s="79"/>
      <c r="I36" s="139"/>
      <c r="J36" s="7"/>
    </row>
    <row r="37" spans="1:17" ht="12" customHeight="1">
      <c r="A37" s="299"/>
      <c r="B37" s="313"/>
      <c r="C37" s="313"/>
      <c r="D37" s="317"/>
      <c r="E37" s="315"/>
      <c r="F37" s="132"/>
      <c r="G37" s="1"/>
      <c r="H37" s="80"/>
      <c r="I37" s="81"/>
      <c r="J37" s="7"/>
      <c r="Q37" s="7"/>
    </row>
    <row r="38" spans="1:10" ht="12" customHeight="1">
      <c r="A38" s="299">
        <v>35</v>
      </c>
      <c r="B38" s="311" t="str">
        <f>VLOOKUP(A38,'пр.взв.'!B7:H134,2,FALSE)</f>
        <v>Лозовский Сергей Валерьевич</v>
      </c>
      <c r="C38" s="311" t="str">
        <f>VLOOKUP(A38,'пр.взв.'!B7:H134,3,FALSE)</f>
        <v>30.05.89 мс</v>
      </c>
      <c r="D38" s="325" t="str">
        <f>VLOOKUP(A38,'пр.взв.'!B3:H168,4,FALSE)</f>
        <v>УФО</v>
      </c>
      <c r="E38" s="324" t="str">
        <f>VLOOKUP(A38,'пр.взв.'!B7:H134,5,FALSE)</f>
        <v>Курганская Курган МО</v>
      </c>
      <c r="F38" s="133"/>
      <c r="G38" s="1"/>
      <c r="H38" s="1"/>
      <c r="I38" s="298"/>
      <c r="J38" s="7"/>
    </row>
    <row r="39" spans="1:10" ht="12" customHeight="1" thickBot="1">
      <c r="A39" s="300"/>
      <c r="B39" s="313"/>
      <c r="C39" s="313"/>
      <c r="D39" s="317"/>
      <c r="E39" s="315"/>
      <c r="F39" s="134"/>
      <c r="G39" s="4"/>
      <c r="H39" s="1"/>
      <c r="I39" s="298"/>
      <c r="J39" s="7"/>
    </row>
    <row r="40" spans="1:10" ht="12" customHeight="1">
      <c r="A40" s="309">
        <v>19</v>
      </c>
      <c r="B40" s="312" t="str">
        <f>VLOOKUP(A40,'пр.взв.'!B9:H136,2,FALSE)</f>
        <v>Абдуллин Руслан Мансурович</v>
      </c>
      <c r="C40" s="312" t="str">
        <f>VLOOKUP(A40,'пр.взв.'!B9:H136,3,FALSE)</f>
        <v>17.02.89 мс</v>
      </c>
      <c r="D40" s="316" t="str">
        <f>VLOOKUP(A40,'пр.взв.'!B4:H170,4,FALSE)</f>
        <v>СФО</v>
      </c>
      <c r="E40" s="314" t="str">
        <f>VLOOKUP(A40,'пр.взв.'!B9:H136,5,FALSE)</f>
        <v>СФО Омская Омск Д</v>
      </c>
      <c r="F40" s="134"/>
      <c r="G40" s="2"/>
      <c r="H40" s="1"/>
      <c r="I40" s="81"/>
      <c r="J40" s="7"/>
    </row>
    <row r="41" spans="1:10" ht="12" customHeight="1">
      <c r="A41" s="299"/>
      <c r="B41" s="313"/>
      <c r="C41" s="313"/>
      <c r="D41" s="317"/>
      <c r="E41" s="315"/>
      <c r="F41" s="135"/>
      <c r="G41" s="3"/>
      <c r="H41" s="1"/>
      <c r="I41" s="81"/>
      <c r="J41" s="7"/>
    </row>
    <row r="42" spans="1:10" ht="12" customHeight="1">
      <c r="A42" s="299">
        <v>51</v>
      </c>
      <c r="B42" s="318">
        <f>VLOOKUP(A42,'пр.взв.'!B11:H138,2,FALSE)</f>
        <v>0</v>
      </c>
      <c r="C42" s="318">
        <f>VLOOKUP(A42,'пр.взв.'!B11:H138,3,FALSE)</f>
        <v>0</v>
      </c>
      <c r="D42" s="307">
        <f>VLOOKUP(A42,'пр.взв.'!B5:H172,4,FALSE)</f>
        <v>0</v>
      </c>
      <c r="E42" s="305">
        <f>VLOOKUP(A42,'пр.взв.'!B11:H138,5,FALSE)</f>
        <v>0</v>
      </c>
      <c r="F42" s="136"/>
      <c r="G42" s="3"/>
      <c r="H42" s="1"/>
      <c r="I42" s="81"/>
      <c r="J42" s="7"/>
    </row>
    <row r="43" spans="1:10" ht="12" customHeight="1" thickBot="1">
      <c r="A43" s="333"/>
      <c r="B43" s="319"/>
      <c r="C43" s="319"/>
      <c r="D43" s="321"/>
      <c r="E43" s="320"/>
      <c r="F43" s="132"/>
      <c r="G43" s="3"/>
      <c r="H43" s="4"/>
      <c r="I43" s="81"/>
      <c r="J43" s="7"/>
    </row>
    <row r="44" spans="1:10" ht="12" customHeight="1">
      <c r="A44" s="309">
        <v>11</v>
      </c>
      <c r="B44" s="312" t="str">
        <f>VLOOKUP(A44,'пр.взв.'!B13:H140,2,FALSE)</f>
        <v>Сергеев Виталий Николаевич</v>
      </c>
      <c r="C44" s="312" t="str">
        <f>VLOOKUP(A44,'пр.взв.'!B13:H140,3,FALSE)</f>
        <v>03.01.83 змс</v>
      </c>
      <c r="D44" s="316" t="str">
        <f>VLOOKUP(A44,'пр.взв.'!B3:H174,4,FALSE)</f>
        <v>МОС</v>
      </c>
      <c r="E44" s="314" t="str">
        <f>VLOOKUP(A44,'пр.взв.'!B13:H140,5,FALSE)</f>
        <v>Москва Д</v>
      </c>
      <c r="F44" s="132"/>
      <c r="G44" s="3"/>
      <c r="H44" s="2"/>
      <c r="I44" s="81"/>
      <c r="J44" s="7"/>
    </row>
    <row r="45" spans="1:10" ht="12" customHeight="1">
      <c r="A45" s="299"/>
      <c r="B45" s="313"/>
      <c r="C45" s="313"/>
      <c r="D45" s="317"/>
      <c r="E45" s="315"/>
      <c r="F45" s="137"/>
      <c r="G45" s="3"/>
      <c r="H45" s="3"/>
      <c r="I45" s="81"/>
      <c r="J45" s="7"/>
    </row>
    <row r="46" spans="1:10" ht="12" customHeight="1">
      <c r="A46" s="299">
        <v>43</v>
      </c>
      <c r="B46" s="318">
        <f>VLOOKUP(A46,'пр.взв.'!B15:H142,2,FALSE)</f>
        <v>0</v>
      </c>
      <c r="C46" s="318">
        <f>VLOOKUP(A46,'пр.взв.'!B15:H142,3,FALSE)</f>
        <v>0</v>
      </c>
      <c r="D46" s="307">
        <f>VLOOKUP(A46,'пр.взв.'!B3:H176,4,FALSE)</f>
        <v>0</v>
      </c>
      <c r="E46" s="305">
        <f>VLOOKUP(A46,'пр.взв.'!B15:H142,5,FALSE)</f>
        <v>0</v>
      </c>
      <c r="F46" s="133"/>
      <c r="G46" s="3"/>
      <c r="H46" s="3"/>
      <c r="I46" s="81"/>
      <c r="J46" s="7"/>
    </row>
    <row r="47" spans="1:10" ht="12" customHeight="1" thickBot="1">
      <c r="A47" s="300"/>
      <c r="B47" s="319"/>
      <c r="C47" s="319"/>
      <c r="D47" s="321"/>
      <c r="E47" s="320"/>
      <c r="F47" s="134"/>
      <c r="G47" s="5"/>
      <c r="H47" s="3"/>
      <c r="I47" s="81"/>
      <c r="J47" s="7"/>
    </row>
    <row r="48" spans="1:10" ht="12" customHeight="1">
      <c r="A48" s="309">
        <v>27</v>
      </c>
      <c r="B48" s="312" t="str">
        <f>VLOOKUP(A48,'пр.взв.'!B17:H144,2,FALSE)</f>
        <v>Аксаментов Евгений Валерьевич</v>
      </c>
      <c r="C48" s="312" t="str">
        <f>VLOOKUP(A48,'пр.взв.'!B17:H144,3,FALSE)</f>
        <v>16.12.89 мсмк</v>
      </c>
      <c r="D48" s="316" t="str">
        <f>VLOOKUP(A48,'пр.взв.'!B4:H178,4,FALSE)</f>
        <v>УФО</v>
      </c>
      <c r="E48" s="314" t="str">
        <f>VLOOKUP(A48,'пр.взв.'!B17:H144,5,FALSE)</f>
        <v>Свердловская В.Пышма Д</v>
      </c>
      <c r="F48" s="134"/>
      <c r="G48" s="1"/>
      <c r="H48" s="3"/>
      <c r="I48" s="81"/>
      <c r="J48" s="7"/>
    </row>
    <row r="49" spans="1:10" ht="12" customHeight="1">
      <c r="A49" s="299"/>
      <c r="B49" s="313"/>
      <c r="C49" s="313"/>
      <c r="D49" s="317"/>
      <c r="E49" s="315"/>
      <c r="F49" s="135"/>
      <c r="G49" s="1"/>
      <c r="H49" s="3"/>
      <c r="I49" s="81"/>
      <c r="J49" s="7"/>
    </row>
    <row r="50" spans="1:10" ht="12" customHeight="1">
      <c r="A50" s="299">
        <v>59</v>
      </c>
      <c r="B50" s="318">
        <f>VLOOKUP(A50,'пр.взв.'!B19:H146,2,FALSE)</f>
        <v>0</v>
      </c>
      <c r="C50" s="318">
        <f>VLOOKUP(A50,'пр.взв.'!B19:H146,3,FALSE)</f>
        <v>0</v>
      </c>
      <c r="D50" s="307">
        <f>VLOOKUP(A50,'пр.взв.'!B5:H180,4,FALSE)</f>
        <v>0</v>
      </c>
      <c r="E50" s="305">
        <f>VLOOKUP(A50,'пр.взв.'!B19:H146,5,FALSE)</f>
        <v>0</v>
      </c>
      <c r="F50" s="136"/>
      <c r="G50" s="1"/>
      <c r="H50" s="3"/>
      <c r="I50" s="81"/>
      <c r="J50" s="7"/>
    </row>
    <row r="51" spans="1:9" ht="12" customHeight="1" thickBot="1">
      <c r="A51" s="300"/>
      <c r="B51" s="319"/>
      <c r="C51" s="319"/>
      <c r="D51" s="321"/>
      <c r="E51" s="320"/>
      <c r="F51" s="132"/>
      <c r="G51" s="1"/>
      <c r="H51" s="3"/>
      <c r="I51" s="84"/>
    </row>
    <row r="52" spans="1:10" ht="12" customHeight="1">
      <c r="A52" s="309">
        <v>7</v>
      </c>
      <c r="B52" s="312" t="str">
        <f>VLOOKUP(A52,'пр.взв.'!B5:H132,2,FALSE)</f>
        <v>Тагиров Мурад Магомедович</v>
      </c>
      <c r="C52" s="312" t="str">
        <f>VLOOKUP(A52,'пр.взв.'!B5:H132,3,FALSE)</f>
        <v>08.04..85 мс</v>
      </c>
      <c r="D52" s="316" t="str">
        <f>VLOOKUP(A52,'пр.взв.'!B3:H182,4,FALSE)</f>
        <v>ЦФО</v>
      </c>
      <c r="E52" s="314" t="str">
        <f>VLOOKUP(A52,'пр.взв.'!B5:H132,5,FALSE)</f>
        <v>Ярославская  Ярославль МО</v>
      </c>
      <c r="F52" s="132"/>
      <c r="G52" s="1"/>
      <c r="H52" s="3"/>
      <c r="I52" s="138"/>
      <c r="J52" s="7"/>
    </row>
    <row r="53" spans="1:10" ht="12" customHeight="1">
      <c r="A53" s="299"/>
      <c r="B53" s="313"/>
      <c r="C53" s="313"/>
      <c r="D53" s="317"/>
      <c r="E53" s="315"/>
      <c r="F53" s="137"/>
      <c r="G53" s="1"/>
      <c r="H53" s="3"/>
      <c r="I53" s="85"/>
      <c r="J53" s="7"/>
    </row>
    <row r="54" spans="1:10" ht="12" customHeight="1">
      <c r="A54" s="299">
        <v>39</v>
      </c>
      <c r="B54" s="311" t="str">
        <f>VLOOKUP(A54,'пр.взв.'!B23:H150,2,FALSE)</f>
        <v>Сливин Александр Игоревич</v>
      </c>
      <c r="C54" s="311" t="str">
        <f>VLOOKUP(A54,'пр.взв.'!B23:H150,3,FALSE)</f>
        <v>11.12.89 кмс</v>
      </c>
      <c r="D54" s="325" t="str">
        <f>VLOOKUP(A54,'пр.взв.'!B7:H184,4,FALSE)</f>
        <v>МОС</v>
      </c>
      <c r="E54" s="324" t="str">
        <f>VLOOKUP(A54,'пр.взв.'!B23:H150,5,FALSE)</f>
        <v>Москва Д</v>
      </c>
      <c r="F54" s="133"/>
      <c r="G54" s="1"/>
      <c r="H54" s="3"/>
      <c r="I54" s="85"/>
      <c r="J54" s="7"/>
    </row>
    <row r="55" spans="1:10" ht="12" customHeight="1" thickBot="1">
      <c r="A55" s="300"/>
      <c r="B55" s="313"/>
      <c r="C55" s="313"/>
      <c r="D55" s="317"/>
      <c r="E55" s="315"/>
      <c r="F55" s="134"/>
      <c r="G55" s="4"/>
      <c r="H55" s="3"/>
      <c r="I55" s="85"/>
      <c r="J55" s="7"/>
    </row>
    <row r="56" spans="1:10" ht="12" customHeight="1">
      <c r="A56" s="309">
        <v>23</v>
      </c>
      <c r="B56" s="312" t="str">
        <f>VLOOKUP(A56,'пр.взв.'!B25:H152,2,FALSE)</f>
        <v>Дзайтаев Ильяс Мусаевич</v>
      </c>
      <c r="C56" s="312" t="str">
        <f>VLOOKUP(A56,'пр.взв.'!B25:H152,3,FALSE)</f>
        <v>21.09.89  мс</v>
      </c>
      <c r="D56" s="316" t="str">
        <f>VLOOKUP(A56,'пр.взв.'!B3:H186,4,FALSE)</f>
        <v>СКФО</v>
      </c>
      <c r="E56" s="314" t="str">
        <f>VLOOKUP(A56,'пр.взв.'!B25:H152,5,FALSE)</f>
        <v>Чеченская Р. с. Алхан - Кала Д</v>
      </c>
      <c r="F56" s="134"/>
      <c r="G56" s="2"/>
      <c r="H56" s="3"/>
      <c r="I56" s="85"/>
      <c r="J56" s="7"/>
    </row>
    <row r="57" spans="1:10" ht="12" customHeight="1">
      <c r="A57" s="299"/>
      <c r="B57" s="313"/>
      <c r="C57" s="313"/>
      <c r="D57" s="317"/>
      <c r="E57" s="315"/>
      <c r="F57" s="135"/>
      <c r="G57" s="3"/>
      <c r="H57" s="3"/>
      <c r="I57" s="85"/>
      <c r="J57" s="7"/>
    </row>
    <row r="58" spans="1:10" ht="12" customHeight="1">
      <c r="A58" s="299">
        <v>55</v>
      </c>
      <c r="B58" s="318">
        <f>VLOOKUP(A58,'пр.взв.'!B27:H154,2,FALSE)</f>
        <v>0</v>
      </c>
      <c r="C58" s="318">
        <f>VLOOKUP(A58,'пр.взв.'!B27:H154,3,FALSE)</f>
        <v>0</v>
      </c>
      <c r="D58" s="307">
        <f>VLOOKUP(A58,'пр.взв.'!B3:H188,4,FALSE)</f>
        <v>0</v>
      </c>
      <c r="E58" s="305">
        <f>VLOOKUP(A58,'пр.взв.'!B27:H154,5,FALSE)</f>
        <v>0</v>
      </c>
      <c r="F58" s="136"/>
      <c r="G58" s="3"/>
      <c r="H58" s="3"/>
      <c r="I58" s="85"/>
      <c r="J58" s="7"/>
    </row>
    <row r="59" spans="1:10" ht="12" customHeight="1" thickBot="1">
      <c r="A59" s="300"/>
      <c r="B59" s="319"/>
      <c r="C59" s="319"/>
      <c r="D59" s="321"/>
      <c r="E59" s="320"/>
      <c r="F59" s="132"/>
      <c r="G59" s="3"/>
      <c r="H59" s="3"/>
      <c r="I59" s="85"/>
      <c r="J59" s="7"/>
    </row>
    <row r="60" spans="1:10" ht="12" customHeight="1">
      <c r="A60" s="309">
        <v>15</v>
      </c>
      <c r="B60" s="312" t="str">
        <f>VLOOKUP(A60,'пр.взв.'!B29:H156,2,FALSE)</f>
        <v>Мудранов Аслан Заудинович</v>
      </c>
      <c r="C60" s="312" t="str">
        <f>VLOOKUP(A60,'пр.взв.'!B29:H156,3,FALSE)</f>
        <v>16.09.87 мс</v>
      </c>
      <c r="D60" s="316" t="str">
        <f>VLOOKUP(A60,'пр.взв.'!B3:H190,4,FALSE)</f>
        <v>ЮФО</v>
      </c>
      <c r="E60" s="314" t="str">
        <f>VLOOKUP(A60,'пр.взв.'!B29:H156,5,FALSE)</f>
        <v>Краснодарский Армавир Д</v>
      </c>
      <c r="F60" s="132"/>
      <c r="G60" s="3"/>
      <c r="H60" s="5"/>
      <c r="I60" s="85"/>
      <c r="J60" s="7"/>
    </row>
    <row r="61" spans="1:10" ht="12" customHeight="1">
      <c r="A61" s="299"/>
      <c r="B61" s="313"/>
      <c r="C61" s="313"/>
      <c r="D61" s="317"/>
      <c r="E61" s="315"/>
      <c r="F61" s="137"/>
      <c r="G61" s="3"/>
      <c r="H61" s="1"/>
      <c r="I61" s="85"/>
      <c r="J61" s="7"/>
    </row>
    <row r="62" spans="1:10" ht="12" customHeight="1">
      <c r="A62" s="299">
        <v>47</v>
      </c>
      <c r="B62" s="318">
        <f>VLOOKUP(A62,'пр.взв.'!B31:H158,2,FALSE)</f>
        <v>0</v>
      </c>
      <c r="C62" s="318">
        <f>VLOOKUP(A62,'пр.взв.'!B31:H158,3,FALSE)</f>
        <v>0</v>
      </c>
      <c r="D62" s="307">
        <f>VLOOKUP(A62,'пр.взв.'!B3:H192,4,FALSE)</f>
        <v>0</v>
      </c>
      <c r="E62" s="305">
        <f>VLOOKUP(A62,'пр.взв.'!B31:H158,5,FALSE)</f>
        <v>0</v>
      </c>
      <c r="F62" s="133"/>
      <c r="G62" s="3"/>
      <c r="H62" s="1"/>
      <c r="I62" s="85"/>
      <c r="J62" s="7"/>
    </row>
    <row r="63" spans="1:10" ht="12" customHeight="1" thickBot="1">
      <c r="A63" s="300"/>
      <c r="B63" s="319"/>
      <c r="C63" s="319"/>
      <c r="D63" s="321"/>
      <c r="E63" s="320"/>
      <c r="F63" s="134"/>
      <c r="G63" s="5"/>
      <c r="H63" s="1"/>
      <c r="I63" s="85"/>
      <c r="J63" s="7"/>
    </row>
    <row r="64" spans="1:10" ht="12" customHeight="1">
      <c r="A64" s="309">
        <v>31</v>
      </c>
      <c r="B64" s="312" t="str">
        <f>VLOOKUP(A64,'пр.взв.'!B33:H160,2,FALSE)</f>
        <v>Гусев Сергей Викторович</v>
      </c>
      <c r="C64" s="312" t="str">
        <f>VLOOKUP(A64,'пр.взв.'!B33:H160,3,FALSE)</f>
        <v>24.06.82 мс</v>
      </c>
      <c r="D64" s="316" t="str">
        <f>VLOOKUP(A64,'пр.взв.'!B3:H194,4,FALSE)</f>
        <v>ЦФО</v>
      </c>
      <c r="E64" s="314" t="str">
        <f>VLOOKUP(A64,'пр.взв.'!B33:H160,5,FALSE)</f>
        <v>ЦФО Владимирская Ковров Д</v>
      </c>
      <c r="F64" s="134"/>
      <c r="G64" s="1"/>
      <c r="H64" s="1"/>
      <c r="I64" s="85"/>
      <c r="J64" s="7"/>
    </row>
    <row r="65" spans="1:10" ht="12" customHeight="1">
      <c r="A65" s="299"/>
      <c r="B65" s="313"/>
      <c r="C65" s="313"/>
      <c r="D65" s="317"/>
      <c r="E65" s="315"/>
      <c r="F65" s="135"/>
      <c r="G65" s="1"/>
      <c r="H65" s="1"/>
      <c r="I65" s="85"/>
      <c r="J65" s="7"/>
    </row>
    <row r="66" spans="1:10" ht="12" customHeight="1">
      <c r="A66" s="299">
        <v>63</v>
      </c>
      <c r="B66" s="303">
        <f>VLOOKUP(A66,'пр.взв.'!B35:H162,2,FALSE)</f>
        <v>0</v>
      </c>
      <c r="C66" s="303">
        <f>VLOOKUP(A66,'пр.взв.'!B35:H162,3,FALSE)</f>
        <v>0</v>
      </c>
      <c r="D66" s="307">
        <f>VLOOKUP(A66,'пр.взв.'!B3:H196,4,FALSE)</f>
        <v>0</v>
      </c>
      <c r="E66" s="305">
        <f>VLOOKUP(A66,'пр.взв.'!B35:H162,5,FALSE)</f>
        <v>0</v>
      </c>
      <c r="F66" s="136"/>
      <c r="G66" s="1"/>
      <c r="H66" s="1"/>
      <c r="I66" s="85"/>
      <c r="J66" s="7"/>
    </row>
    <row r="67" spans="1:10" ht="12" customHeight="1" thickBot="1">
      <c r="A67" s="300"/>
      <c r="B67" s="304"/>
      <c r="C67" s="304"/>
      <c r="D67" s="308"/>
      <c r="E67" s="306"/>
      <c r="F67" s="131"/>
      <c r="G67" s="79"/>
      <c r="H67" s="79"/>
      <c r="I67" s="97"/>
      <c r="J67" s="7"/>
    </row>
    <row r="68" spans="1:10" ht="12.75">
      <c r="A68" s="79"/>
      <c r="B68" s="79"/>
      <c r="C68" s="79"/>
      <c r="D68" s="79"/>
      <c r="E68" s="79"/>
      <c r="F68" s="79"/>
      <c r="G68" s="79"/>
      <c r="H68" s="79"/>
      <c r="I68" s="97"/>
      <c r="J68" s="7"/>
    </row>
    <row r="69" spans="1:10" ht="12.75">
      <c r="A69" s="79"/>
      <c r="B69" s="79"/>
      <c r="C69" s="79"/>
      <c r="D69" s="79"/>
      <c r="E69" s="79"/>
      <c r="F69" s="79"/>
      <c r="G69" s="79"/>
      <c r="H69" s="79"/>
      <c r="I69" s="97"/>
      <c r="J69" s="7"/>
    </row>
    <row r="70" spans="1:9" ht="12.7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2.7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2.75">
      <c r="A72" s="27" t="s">
        <v>22</v>
      </c>
      <c r="B72" s="86"/>
      <c r="C72" s="86"/>
      <c r="D72" s="86"/>
      <c r="E72" s="86"/>
      <c r="F72" s="334" t="str">
        <f>HYPERLINK('пр.взв.'!G3)</f>
        <v>в.к. 62  кг</v>
      </c>
      <c r="G72" s="86"/>
      <c r="H72" s="27" t="s">
        <v>24</v>
      </c>
      <c r="I72" s="86"/>
    </row>
    <row r="73" spans="1:9" ht="12.75">
      <c r="A73" s="86"/>
      <c r="B73" s="86"/>
      <c r="C73" s="86"/>
      <c r="D73" s="86"/>
      <c r="E73" s="86"/>
      <c r="F73" s="335"/>
      <c r="G73" s="86"/>
      <c r="H73" s="86"/>
      <c r="I73" s="86"/>
    </row>
    <row r="74" spans="1:9" ht="19.5" customHeight="1">
      <c r="A74" s="86"/>
      <c r="B74" s="86"/>
      <c r="C74" s="86"/>
      <c r="D74" s="86"/>
      <c r="E74" s="86"/>
      <c r="F74" s="86"/>
      <c r="G74" s="86"/>
      <c r="H74" s="86"/>
      <c r="I74" s="86"/>
    </row>
    <row r="75" spans="1:10" ht="19.5" customHeight="1">
      <c r="A75" s="11"/>
      <c r="B75" s="13"/>
      <c r="C75" s="8"/>
      <c r="D75" s="8"/>
      <c r="E75" s="12"/>
      <c r="F75" s="12"/>
      <c r="H75" s="117"/>
      <c r="I75" s="117"/>
      <c r="J75" s="7"/>
    </row>
    <row r="76" spans="1:10" ht="19.5" customHeight="1">
      <c r="A76" s="7"/>
      <c r="B76" s="14"/>
      <c r="H76" s="117"/>
      <c r="I76" s="117"/>
      <c r="J76" s="7"/>
    </row>
    <row r="77" spans="1:10" ht="19.5" customHeight="1">
      <c r="A77" s="7"/>
      <c r="B77" s="65"/>
      <c r="C77" s="64"/>
      <c r="D77" s="64"/>
      <c r="E77" s="16"/>
      <c r="F77" s="12"/>
      <c r="H77" s="44"/>
      <c r="I77" s="117"/>
      <c r="J77" s="7"/>
    </row>
    <row r="78" spans="1:10" ht="19.5" customHeight="1">
      <c r="A78" s="6"/>
      <c r="B78" s="10"/>
      <c r="C78" s="15"/>
      <c r="D78" s="15"/>
      <c r="E78" s="118"/>
      <c r="F78" s="12"/>
      <c r="H78" s="44"/>
      <c r="I78" s="117"/>
      <c r="J78" s="7"/>
    </row>
    <row r="79" spans="1:10" ht="19.5" customHeight="1">
      <c r="A79" s="7"/>
      <c r="B79" s="15"/>
      <c r="C79" s="15"/>
      <c r="D79" s="15"/>
      <c r="E79" s="56"/>
      <c r="F79" s="13"/>
      <c r="G79" s="15"/>
      <c r="I79" s="117"/>
      <c r="J79" s="7"/>
    </row>
    <row r="80" spans="1:10" ht="19.5" customHeight="1">
      <c r="A80" s="7"/>
      <c r="B80" s="15"/>
      <c r="C80" s="9"/>
      <c r="D80" s="9"/>
      <c r="E80" s="58"/>
      <c r="F80" s="14"/>
      <c r="G80" s="119"/>
      <c r="I80" s="117"/>
      <c r="J80" s="7"/>
    </row>
    <row r="81" spans="2:10" ht="19.5" customHeight="1">
      <c r="B81" s="120"/>
      <c r="C81" s="120"/>
      <c r="D81" s="120"/>
      <c r="E81" s="7"/>
      <c r="F81" s="14"/>
      <c r="G81" s="13"/>
      <c r="I81" s="117"/>
      <c r="J81" s="7"/>
    </row>
    <row r="82" spans="3:10" ht="19.5" customHeight="1">
      <c r="C82" s="12"/>
      <c r="D82" s="12"/>
      <c r="E82" s="7"/>
      <c r="F82" s="10"/>
      <c r="G82" s="14"/>
      <c r="I82" s="117"/>
      <c r="J82" s="7"/>
    </row>
    <row r="83" spans="1:10" ht="19.5" customHeight="1">
      <c r="A83" s="11"/>
      <c r="B83" s="13"/>
      <c r="E83" s="7"/>
      <c r="G83" s="56"/>
      <c r="I83" s="117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7"/>
      <c r="J84" s="7"/>
    </row>
    <row r="85" spans="1:10" ht="19.5" customHeight="1">
      <c r="A85" s="7"/>
      <c r="B85" s="65"/>
      <c r="C85" s="64"/>
      <c r="D85" s="64"/>
      <c r="E85" s="57"/>
      <c r="F85" s="12"/>
      <c r="G85" s="14"/>
      <c r="H85" s="57"/>
      <c r="I85" s="117"/>
      <c r="J85" s="7"/>
    </row>
    <row r="86" spans="1:10" ht="19.5" customHeight="1">
      <c r="A86" s="6"/>
      <c r="B86" s="10"/>
      <c r="C86" s="15"/>
      <c r="D86" s="15"/>
      <c r="E86" s="56"/>
      <c r="F86" s="8"/>
      <c r="G86" s="14"/>
      <c r="H86" s="56"/>
      <c r="I86" s="117"/>
      <c r="J86" s="7"/>
    </row>
    <row r="87" spans="1:10" ht="19.5" customHeight="1">
      <c r="A87" s="7"/>
      <c r="B87" s="15"/>
      <c r="C87" s="15"/>
      <c r="D87" s="15"/>
      <c r="E87" s="56"/>
      <c r="F87" s="13"/>
      <c r="G87" s="14"/>
      <c r="H87" s="56"/>
      <c r="I87" s="140"/>
      <c r="J87" s="7"/>
    </row>
    <row r="88" spans="1:10" ht="19.5" customHeight="1">
      <c r="A88" s="7"/>
      <c r="B88" s="15"/>
      <c r="C88" s="9"/>
      <c r="D88" s="9"/>
      <c r="E88" s="58"/>
      <c r="F88" s="14"/>
      <c r="G88" s="121"/>
      <c r="H88" s="56"/>
      <c r="I88" s="117"/>
      <c r="J88" s="7"/>
    </row>
    <row r="89" spans="2:10" ht="19.5" customHeight="1">
      <c r="B89" s="120"/>
      <c r="C89" s="120"/>
      <c r="D89" s="120"/>
      <c r="F89" s="14"/>
      <c r="G89" s="17"/>
      <c r="H89" s="56"/>
      <c r="I89" s="117"/>
      <c r="J89" s="7"/>
    </row>
    <row r="90" spans="3:10" ht="19.5" customHeight="1">
      <c r="C90" s="12"/>
      <c r="D90" s="12"/>
      <c r="F90" s="10"/>
      <c r="G90" s="15"/>
      <c r="H90" s="58"/>
      <c r="I90" s="117"/>
      <c r="J90" s="7"/>
    </row>
    <row r="91" spans="1:10" ht="19.5" customHeight="1">
      <c r="A91" s="117"/>
      <c r="B91" s="117"/>
      <c r="C91" s="117"/>
      <c r="D91" s="117"/>
      <c r="E91" s="117"/>
      <c r="F91" s="117"/>
      <c r="G91" s="117"/>
      <c r="H91" s="44"/>
      <c r="I91" s="117"/>
      <c r="J91" s="7"/>
    </row>
    <row r="92" spans="1:10" ht="19.5" customHeight="1">
      <c r="A92" s="117"/>
      <c r="B92" s="15"/>
      <c r="C92" s="77"/>
      <c r="D92" s="77"/>
      <c r="E92" s="117"/>
      <c r="F92" s="15"/>
      <c r="G92" s="17"/>
      <c r="H92" s="44"/>
      <c r="I92" s="117"/>
      <c r="J92" s="7"/>
    </row>
    <row r="93" spans="1:10" ht="19.5" customHeight="1">
      <c r="A93" s="117"/>
      <c r="B93" s="15"/>
      <c r="C93" s="17"/>
      <c r="D93" s="17"/>
      <c r="E93" s="77"/>
      <c r="F93" s="77"/>
      <c r="G93" s="15"/>
      <c r="H93" s="117"/>
      <c r="I93" s="117"/>
      <c r="J93" s="7"/>
    </row>
    <row r="94" spans="1:10" ht="19.5" customHeight="1">
      <c r="A94" s="117"/>
      <c r="B94" s="117"/>
      <c r="C94" s="15"/>
      <c r="D94" s="15"/>
      <c r="E94" s="117"/>
      <c r="F94" s="17"/>
      <c r="G94" s="15"/>
      <c r="H94" s="117"/>
      <c r="I94" s="117"/>
      <c r="J94" s="7"/>
    </row>
    <row r="95" spans="1:10" ht="19.5" customHeight="1">
      <c r="A95" s="117"/>
      <c r="B95" s="117"/>
      <c r="C95" s="17"/>
      <c r="D95" s="17"/>
      <c r="E95" s="117"/>
      <c r="F95" s="15"/>
      <c r="G95" s="77"/>
      <c r="H95" s="44"/>
      <c r="I95" s="117"/>
      <c r="J95" s="7"/>
    </row>
    <row r="96" spans="1:10" ht="19.5" customHeight="1">
      <c r="A96" s="117"/>
      <c r="B96" s="15"/>
      <c r="C96" s="17"/>
      <c r="D96" s="17"/>
      <c r="E96" s="77"/>
      <c r="F96" s="77"/>
      <c r="G96" s="15"/>
      <c r="H96" s="44"/>
      <c r="I96" s="117"/>
      <c r="J96" s="7"/>
    </row>
    <row r="97" spans="1:10" ht="19.5" customHeight="1">
      <c r="A97" s="117"/>
      <c r="B97" s="117"/>
      <c r="C97" s="15"/>
      <c r="D97" s="15"/>
      <c r="E97" s="117"/>
      <c r="F97" s="17"/>
      <c r="G97" s="15"/>
      <c r="H97" s="44"/>
      <c r="I97" s="117"/>
      <c r="J97" s="7"/>
    </row>
    <row r="98" spans="1:10" ht="19.5" customHeight="1">
      <c r="A98" s="117"/>
      <c r="B98" s="117"/>
      <c r="C98" s="17"/>
      <c r="D98" s="17"/>
      <c r="E98" s="117"/>
      <c r="F98" s="15"/>
      <c r="G98" s="77"/>
      <c r="H98" s="44"/>
      <c r="I98" s="117"/>
      <c r="J98" s="7"/>
    </row>
    <row r="99" spans="1:10" ht="19.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7"/>
    </row>
    <row r="100" ht="19.5" customHeight="1"/>
    <row r="101" spans="1:9" ht="12.75">
      <c r="A101" s="80"/>
      <c r="B101" s="80"/>
      <c r="C101" s="80"/>
      <c r="D101" s="80"/>
      <c r="E101" s="80"/>
      <c r="F101" s="80"/>
      <c r="G101" s="80"/>
      <c r="H101" s="85"/>
      <c r="I101" s="85"/>
    </row>
    <row r="102" ht="12.75">
      <c r="H102" s="7"/>
    </row>
    <row r="103" ht="12.75">
      <c r="H103" s="7"/>
    </row>
    <row r="104" ht="12.75">
      <c r="H104" s="7"/>
    </row>
  </sheetData>
  <mergeCells count="166">
    <mergeCell ref="D3:D4"/>
    <mergeCell ref="D5:D6"/>
    <mergeCell ref="D7:D8"/>
    <mergeCell ref="D9:D10"/>
    <mergeCell ref="F72:F73"/>
    <mergeCell ref="A1:I1"/>
    <mergeCell ref="A2:H2"/>
    <mergeCell ref="I5:I6"/>
    <mergeCell ref="A3:A4"/>
    <mergeCell ref="B3:B4"/>
    <mergeCell ref="C3:C4"/>
    <mergeCell ref="E3:E4"/>
    <mergeCell ref="I2:I3"/>
    <mergeCell ref="A5:A6"/>
    <mergeCell ref="B5:B6"/>
    <mergeCell ref="C5:C6"/>
    <mergeCell ref="E5:E6"/>
    <mergeCell ref="A7:A8"/>
    <mergeCell ref="B7:B8"/>
    <mergeCell ref="C7:C8"/>
    <mergeCell ref="E7:E8"/>
    <mergeCell ref="A9:A10"/>
    <mergeCell ref="B9:B10"/>
    <mergeCell ref="C9:C10"/>
    <mergeCell ref="E9:E10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E62:E63"/>
    <mergeCell ref="D62:D63"/>
    <mergeCell ref="A60:A61"/>
    <mergeCell ref="B60:B61"/>
    <mergeCell ref="C60:C61"/>
    <mergeCell ref="E60:E61"/>
    <mergeCell ref="D60:D61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tabSelected="1"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38" t="s">
        <v>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2:18" ht="15" customHeight="1" thickBot="1">
      <c r="B2" s="75"/>
      <c r="C2" s="329" t="s">
        <v>31</v>
      </c>
      <c r="D2" s="329"/>
      <c r="E2" s="329"/>
      <c r="F2" s="329"/>
      <c r="G2" s="329"/>
      <c r="H2" s="329"/>
      <c r="I2" s="339" t="str">
        <f>HYPERLINK('[1]реквизиты'!$A$2)</f>
        <v>Чемпионат России по САМБО среди мужчин</v>
      </c>
      <c r="J2" s="340"/>
      <c r="K2" s="340"/>
      <c r="L2" s="340"/>
      <c r="M2" s="340"/>
      <c r="N2" s="340"/>
      <c r="O2" s="340"/>
      <c r="P2" s="340"/>
      <c r="Q2" s="340"/>
      <c r="R2" s="341"/>
    </row>
    <row r="3" spans="1:19" ht="11.25" customHeight="1" thickBot="1">
      <c r="A3" s="19"/>
      <c r="B3" s="19"/>
      <c r="C3" s="80"/>
      <c r="D3" s="30"/>
      <c r="E3" s="343" t="str">
        <f>HYPERLINK('[1]реквизиты'!$A$3)</f>
        <v>10 -14  марта  2011 г.  г. Выкса</v>
      </c>
      <c r="F3" s="344"/>
      <c r="G3" s="344"/>
      <c r="H3" s="344"/>
      <c r="I3" s="344"/>
      <c r="J3" s="344"/>
      <c r="K3" s="344"/>
      <c r="L3" s="344"/>
      <c r="M3" s="344"/>
      <c r="N3" s="344"/>
      <c r="O3" s="79"/>
      <c r="P3" s="345" t="str">
        <f>HYPERLINK('пр.взв.'!G3)</f>
        <v>в.к. 62  кг</v>
      </c>
      <c r="Q3" s="346"/>
      <c r="R3" s="347"/>
      <c r="S3" s="72"/>
    </row>
    <row r="4" spans="1:18" ht="12" customHeight="1" thickBot="1">
      <c r="A4" s="309">
        <v>2</v>
      </c>
      <c r="B4" s="310" t="str">
        <f>VLOOKUP(A4,'пр.взв.'!B6:C133,2,FALSE)</f>
        <v>Викторов Роман Александрович</v>
      </c>
      <c r="C4" s="310" t="str">
        <f>VLOOKUP(A4,'пр.взв.'!B6:H133,3,FALSE)</f>
        <v>14.01.84 мс</v>
      </c>
      <c r="D4" s="310" t="str">
        <f>VLOOKUP(A4,'пр.взв.'!B6:F133,4,FALSE)</f>
        <v>ЦФО</v>
      </c>
      <c r="E4" s="87"/>
      <c r="F4" s="87"/>
      <c r="G4" s="35"/>
      <c r="H4" s="74" t="s">
        <v>11</v>
      </c>
      <c r="I4" s="66"/>
      <c r="J4" s="88"/>
      <c r="K4" s="89"/>
      <c r="L4" s="89"/>
      <c r="M4" s="89"/>
      <c r="N4" s="80"/>
      <c r="O4" s="76"/>
      <c r="P4" s="348"/>
      <c r="Q4" s="349"/>
      <c r="R4" s="350"/>
    </row>
    <row r="5" spans="1:19" ht="12" customHeight="1">
      <c r="A5" s="299"/>
      <c r="B5" s="311"/>
      <c r="C5" s="311"/>
      <c r="D5" s="311"/>
      <c r="E5" s="33" t="s">
        <v>63</v>
      </c>
      <c r="F5" s="31"/>
      <c r="G5" s="39"/>
      <c r="H5" s="40"/>
      <c r="I5" s="41"/>
      <c r="J5" s="71"/>
      <c r="K5" s="89"/>
      <c r="L5" s="77"/>
      <c r="M5" s="8"/>
      <c r="N5" s="90"/>
      <c r="O5" s="90"/>
      <c r="P5" s="90"/>
      <c r="Q5" s="85"/>
      <c r="R5" s="44"/>
      <c r="S5" s="7"/>
    </row>
    <row r="6" spans="1:20" ht="12" customHeight="1" thickBot="1">
      <c r="A6" s="299">
        <v>34</v>
      </c>
      <c r="B6" s="322" t="str">
        <f>VLOOKUP(A6,'пр.взв.'!B8:C135,2,FALSE)</f>
        <v>Кульмяев Николай Васильевич</v>
      </c>
      <c r="C6" s="322" t="str">
        <f>VLOOKUP(A6,'пр.взв.'!B8:H135,3,FALSE)</f>
        <v>29.05.86 кмс</v>
      </c>
      <c r="D6" s="322" t="str">
        <f>VLOOKUP(A6,'пр.взв.'!B8:F135,4,FALSE)</f>
        <v>ПФО</v>
      </c>
      <c r="E6" s="34" t="s">
        <v>263</v>
      </c>
      <c r="F6" s="45"/>
      <c r="G6" s="31"/>
      <c r="H6" s="46"/>
      <c r="I6" s="43"/>
      <c r="J6" s="88"/>
      <c r="K6" s="89"/>
      <c r="L6" s="94"/>
      <c r="M6" s="36"/>
      <c r="N6" s="148"/>
      <c r="O6" s="148"/>
      <c r="P6" s="148"/>
      <c r="Q6" s="342" t="s">
        <v>27</v>
      </c>
      <c r="R6" s="342"/>
      <c r="S6" s="149"/>
      <c r="T6" s="18"/>
    </row>
    <row r="7" spans="1:20" ht="12" customHeight="1" thickBot="1">
      <c r="A7" s="300"/>
      <c r="B7" s="323"/>
      <c r="C7" s="323"/>
      <c r="D7" s="323"/>
      <c r="E7" s="31"/>
      <c r="F7" s="32"/>
      <c r="G7" s="33" t="s">
        <v>47</v>
      </c>
      <c r="H7" s="42"/>
      <c r="I7" s="41"/>
      <c r="J7" s="91"/>
      <c r="K7" s="87"/>
      <c r="L7" s="77"/>
      <c r="M7" s="41"/>
      <c r="N7" s="36" t="s">
        <v>39</v>
      </c>
      <c r="O7" s="151"/>
      <c r="P7" s="36"/>
      <c r="Q7" s="342"/>
      <c r="R7" s="342"/>
      <c r="S7" s="149"/>
      <c r="T7" s="18"/>
    </row>
    <row r="8" spans="1:20" ht="12" customHeight="1" thickBot="1">
      <c r="A8" s="309">
        <v>18</v>
      </c>
      <c r="B8" s="310" t="str">
        <f>VLOOKUP(A8,'пр.взв.'!B10:C137,2,FALSE)</f>
        <v>Унгенфухт Константин Дмитриевич</v>
      </c>
      <c r="C8" s="310" t="str">
        <f>VLOOKUP(A8,'пр.взв.'!B10:H137,3,FALSE)</f>
        <v>22.09.90 мс</v>
      </c>
      <c r="D8" s="310" t="str">
        <f>VLOOKUP(A8,'пр.взв.'!B10:F137,4,FALSE)</f>
        <v>МОС</v>
      </c>
      <c r="E8" s="87"/>
      <c r="F8" s="31"/>
      <c r="G8" s="34" t="s">
        <v>269</v>
      </c>
      <c r="H8" s="67"/>
      <c r="I8" s="68"/>
      <c r="J8" s="88"/>
      <c r="K8" s="89"/>
      <c r="L8" s="94"/>
      <c r="M8" s="43"/>
      <c r="N8" s="150"/>
      <c r="O8" s="37"/>
      <c r="P8" s="148"/>
      <c r="Q8" s="42"/>
      <c r="R8" s="44"/>
      <c r="S8" s="149"/>
      <c r="T8" s="18"/>
    </row>
    <row r="9" spans="1:20" ht="12" customHeight="1">
      <c r="A9" s="299"/>
      <c r="B9" s="311"/>
      <c r="C9" s="311"/>
      <c r="D9" s="311"/>
      <c r="E9" s="33" t="s">
        <v>47</v>
      </c>
      <c r="F9" s="47"/>
      <c r="G9" s="31"/>
      <c r="H9" s="40"/>
      <c r="I9" s="69"/>
      <c r="J9" s="43"/>
      <c r="K9" s="89"/>
      <c r="L9" s="94"/>
      <c r="M9" s="41"/>
      <c r="N9" s="51"/>
      <c r="O9" s="36" t="s">
        <v>47</v>
      </c>
      <c r="P9" s="148"/>
      <c r="Q9" s="148"/>
      <c r="R9" s="44"/>
      <c r="S9" s="149"/>
      <c r="T9" s="18"/>
    </row>
    <row r="10" spans="1:20" ht="12" customHeight="1" thickBot="1">
      <c r="A10" s="299">
        <v>50</v>
      </c>
      <c r="B10" s="301">
        <f>VLOOKUP(A10,'пр.взв.'!B12:C139,2,FALSE)</f>
        <v>0</v>
      </c>
      <c r="C10" s="301">
        <f>VLOOKUP(A10,'пр.взв.'!B12:H139,3,FALSE)</f>
        <v>0</v>
      </c>
      <c r="D10" s="301">
        <f>VLOOKUP(A10,'пр.взв.'!B12:F139,4,FALSE)</f>
        <v>0</v>
      </c>
      <c r="E10" s="34"/>
      <c r="F10" s="31"/>
      <c r="G10" s="31"/>
      <c r="H10" s="46"/>
      <c r="I10" s="69"/>
      <c r="J10" s="43"/>
      <c r="K10" s="89"/>
      <c r="L10" s="94"/>
      <c r="M10" s="40"/>
      <c r="N10" s="52" t="s">
        <v>47</v>
      </c>
      <c r="O10" s="153" t="s">
        <v>263</v>
      </c>
      <c r="P10" s="148"/>
      <c r="Q10" s="148"/>
      <c r="R10" s="89"/>
      <c r="S10" s="149"/>
      <c r="T10" s="18"/>
    </row>
    <row r="11" spans="1:20" ht="12" customHeight="1" thickBot="1">
      <c r="A11" s="300"/>
      <c r="B11" s="302"/>
      <c r="C11" s="302"/>
      <c r="D11" s="302"/>
      <c r="E11" s="31"/>
      <c r="F11" s="31"/>
      <c r="G11" s="32"/>
      <c r="H11" s="43"/>
      <c r="I11" s="92"/>
      <c r="J11" s="88"/>
      <c r="K11" s="89"/>
      <c r="L11" s="94"/>
      <c r="M11" s="148"/>
      <c r="N11" s="148"/>
      <c r="O11" s="49"/>
      <c r="P11" s="36" t="s">
        <v>59</v>
      </c>
      <c r="Q11" s="148"/>
      <c r="R11" s="88"/>
      <c r="S11" s="149"/>
      <c r="T11" s="18"/>
    </row>
    <row r="12" spans="1:20" ht="12" customHeight="1" thickBot="1">
      <c r="A12" s="309">
        <v>10</v>
      </c>
      <c r="B12" s="310" t="str">
        <f>VLOOKUP(A12,'пр.взв.'!B14:C141,2,FALSE)</f>
        <v>Хлыбов Илья Евгеньевич</v>
      </c>
      <c r="C12" s="310" t="str">
        <f>VLOOKUP(A12,'пр.взв.'!B14:H141,3,FALSE)</f>
        <v>27.10.86 змс</v>
      </c>
      <c r="D12" s="310" t="str">
        <f>VLOOKUP(A12,'пр.взв.'!B14:F141,4,FALSE)</f>
        <v>УФО</v>
      </c>
      <c r="E12" s="87"/>
      <c r="F12" s="87"/>
      <c r="G12" s="31"/>
      <c r="H12" s="41"/>
      <c r="I12" s="33" t="s">
        <v>55</v>
      </c>
      <c r="J12" s="93"/>
      <c r="K12" s="88"/>
      <c r="L12" s="77"/>
      <c r="M12" s="148"/>
      <c r="N12" s="43"/>
      <c r="O12" s="154" t="s">
        <v>59</v>
      </c>
      <c r="P12" s="155" t="s">
        <v>268</v>
      </c>
      <c r="Q12" s="156"/>
      <c r="R12" s="44"/>
      <c r="S12" s="149"/>
      <c r="T12" s="18"/>
    </row>
    <row r="13" spans="1:20" ht="12" customHeight="1" thickBot="1">
      <c r="A13" s="299"/>
      <c r="B13" s="311"/>
      <c r="C13" s="311"/>
      <c r="D13" s="311"/>
      <c r="E13" s="33" t="s">
        <v>39</v>
      </c>
      <c r="F13" s="31"/>
      <c r="G13" s="31"/>
      <c r="H13" s="51"/>
      <c r="I13" s="34" t="s">
        <v>266</v>
      </c>
      <c r="J13" s="88"/>
      <c r="K13" s="55"/>
      <c r="L13" s="94"/>
      <c r="M13" s="36" t="s">
        <v>64</v>
      </c>
      <c r="N13" s="148"/>
      <c r="O13" s="148"/>
      <c r="P13" s="40"/>
      <c r="Q13" s="156"/>
      <c r="R13" s="44"/>
      <c r="S13" s="149"/>
      <c r="T13" s="18"/>
    </row>
    <row r="14" spans="1:20" ht="12" customHeight="1" thickBot="1">
      <c r="A14" s="299">
        <v>42</v>
      </c>
      <c r="B14" s="301">
        <f>VLOOKUP(A14,'пр.взв.'!B16:C143,2,FALSE)</f>
        <v>0</v>
      </c>
      <c r="C14" s="301">
        <f>VLOOKUP(A14,'пр.взв.'!B16:H143,3,FALSE)</f>
        <v>0</v>
      </c>
      <c r="D14" s="301">
        <f>VLOOKUP(A14,'пр.взв.'!B16:F143,4,FALSE)</f>
        <v>0</v>
      </c>
      <c r="E14" s="34"/>
      <c r="F14" s="45"/>
      <c r="G14" s="31"/>
      <c r="H14" s="50"/>
      <c r="I14" s="91"/>
      <c r="J14" s="91"/>
      <c r="K14" s="95"/>
      <c r="L14" s="77"/>
      <c r="M14" s="150"/>
      <c r="N14" s="36" t="s">
        <v>64</v>
      </c>
      <c r="O14" s="37"/>
      <c r="P14" s="44"/>
      <c r="Q14" s="164">
        <v>32</v>
      </c>
      <c r="R14" s="44"/>
      <c r="S14" s="149"/>
      <c r="T14" s="18"/>
    </row>
    <row r="15" spans="1:20" ht="12" customHeight="1" thickBot="1">
      <c r="A15" s="300"/>
      <c r="B15" s="302"/>
      <c r="C15" s="302"/>
      <c r="D15" s="302"/>
      <c r="E15" s="31"/>
      <c r="F15" s="32"/>
      <c r="G15" s="33" t="s">
        <v>55</v>
      </c>
      <c r="H15" s="52"/>
      <c r="I15" s="88"/>
      <c r="J15" s="88"/>
      <c r="K15" s="55"/>
      <c r="L15" s="94"/>
      <c r="M15" s="51"/>
      <c r="N15" s="48" t="s">
        <v>263</v>
      </c>
      <c r="O15" s="37"/>
      <c r="P15" s="40"/>
      <c r="Q15" s="157" t="s">
        <v>263</v>
      </c>
      <c r="R15" s="89"/>
      <c r="S15" s="149"/>
      <c r="T15" s="18"/>
    </row>
    <row r="16" spans="1:20" ht="12" customHeight="1" thickBot="1">
      <c r="A16" s="309">
        <v>26</v>
      </c>
      <c r="B16" s="310" t="str">
        <f>VLOOKUP(A16,'пр.взв.'!B18:C145,2,FALSE)</f>
        <v>Мацков Владислав Игоревич</v>
      </c>
      <c r="C16" s="310" t="str">
        <f>VLOOKUP(A16,'пр.взв.'!B18:H145,3,FALSE)</f>
        <v>26.06.88 мс</v>
      </c>
      <c r="D16" s="310" t="str">
        <f>VLOOKUP(A16,'пр.взв.'!B18:F145,4,FALSE)</f>
        <v>ЦФО</v>
      </c>
      <c r="E16" s="87"/>
      <c r="F16" s="31"/>
      <c r="G16" s="34" t="s">
        <v>266</v>
      </c>
      <c r="H16" s="46"/>
      <c r="I16" s="91"/>
      <c r="J16" s="91"/>
      <c r="K16" s="95"/>
      <c r="L16" s="96"/>
      <c r="M16" s="152" t="s">
        <v>49</v>
      </c>
      <c r="N16" s="51"/>
      <c r="O16" s="36" t="s">
        <v>64</v>
      </c>
      <c r="P16" s="40"/>
      <c r="Q16" s="158"/>
      <c r="R16" s="89"/>
      <c r="S16" s="149"/>
      <c r="T16" s="18"/>
    </row>
    <row r="17" spans="1:20" ht="12" customHeight="1" thickBot="1">
      <c r="A17" s="299"/>
      <c r="B17" s="311"/>
      <c r="C17" s="311"/>
      <c r="D17" s="311"/>
      <c r="E17" s="33" t="s">
        <v>55</v>
      </c>
      <c r="F17" s="47"/>
      <c r="G17" s="31"/>
      <c r="H17" s="40"/>
      <c r="I17" s="88"/>
      <c r="J17" s="88"/>
      <c r="K17" s="106"/>
      <c r="L17" s="94"/>
      <c r="M17" s="148"/>
      <c r="N17" s="52" t="s">
        <v>57</v>
      </c>
      <c r="O17" s="153" t="s">
        <v>268</v>
      </c>
      <c r="P17" s="40"/>
      <c r="Q17" s="158"/>
      <c r="R17" s="89"/>
      <c r="S17" s="149"/>
      <c r="T17" s="18"/>
    </row>
    <row r="18" spans="1:20" ht="12" customHeight="1" thickBot="1">
      <c r="A18" s="299">
        <v>58</v>
      </c>
      <c r="B18" s="301">
        <f>VLOOKUP(A18,'пр.взв.'!B20:C147,2,FALSE)</f>
        <v>0</v>
      </c>
      <c r="C18" s="301">
        <f>VLOOKUP(A18,'пр.взв.'!B20:H147,3,FALSE)</f>
        <v>0</v>
      </c>
      <c r="D18" s="301">
        <f>VLOOKUP(A18,'пр.взв.'!B20:F147,4,FALSE)</f>
        <v>0</v>
      </c>
      <c r="E18" s="34"/>
      <c r="F18" s="31"/>
      <c r="G18" s="31"/>
      <c r="H18" s="46"/>
      <c r="I18" s="91"/>
      <c r="J18" s="91"/>
      <c r="K18" s="107"/>
      <c r="L18" s="87"/>
      <c r="M18" s="87"/>
      <c r="N18" s="91"/>
      <c r="O18" s="159"/>
      <c r="P18" s="163" t="s">
        <v>61</v>
      </c>
      <c r="Q18" s="160"/>
      <c r="R18" s="104">
        <v>32</v>
      </c>
      <c r="S18" s="149"/>
      <c r="T18" s="18"/>
    </row>
    <row r="19" spans="1:20" ht="12" customHeight="1" thickBot="1">
      <c r="A19" s="300"/>
      <c r="B19" s="302"/>
      <c r="C19" s="302"/>
      <c r="D19" s="302"/>
      <c r="E19" s="31"/>
      <c r="F19" s="31"/>
      <c r="G19" s="31"/>
      <c r="H19" s="40"/>
      <c r="I19" s="88"/>
      <c r="J19" s="88"/>
      <c r="K19" s="104">
        <v>26</v>
      </c>
      <c r="L19" s="89"/>
      <c r="M19" s="89"/>
      <c r="N19" s="88"/>
      <c r="O19" s="154" t="s">
        <v>61</v>
      </c>
      <c r="P19" s="147" t="s">
        <v>263</v>
      </c>
      <c r="Q19" s="49"/>
      <c r="R19" s="34" t="s">
        <v>266</v>
      </c>
      <c r="S19" s="149"/>
      <c r="T19" s="18"/>
    </row>
    <row r="20" spans="1:20" ht="12" customHeight="1" thickBot="1">
      <c r="A20" s="309">
        <v>6</v>
      </c>
      <c r="B20" s="310" t="str">
        <f>VLOOKUP(A20,'пр.взв.'!B6:C133,2,FALSE)</f>
        <v>Данильченко Константин Владимирович</v>
      </c>
      <c r="C20" s="310" t="str">
        <f>VLOOKUP(A20,'пр.взв.'!B6:H133,3,FALSE)</f>
        <v>08.07.84 мсмк</v>
      </c>
      <c r="D20" s="310" t="str">
        <f>VLOOKUP(A20,'пр.взв.'!B6:H133,4,FALSE)</f>
        <v>ЮФО </v>
      </c>
      <c r="E20" s="87"/>
      <c r="F20" s="87"/>
      <c r="G20" s="35"/>
      <c r="H20" s="35"/>
      <c r="I20" s="36"/>
      <c r="J20" s="37"/>
      <c r="K20" s="34" t="s">
        <v>268</v>
      </c>
      <c r="L20" s="98"/>
      <c r="M20" s="55"/>
      <c r="N20" s="88"/>
      <c r="O20" s="89"/>
      <c r="P20" s="46"/>
      <c r="Q20" s="161"/>
      <c r="R20" s="87"/>
      <c r="S20" s="32"/>
      <c r="T20" s="18"/>
    </row>
    <row r="21" spans="1:20" ht="12" customHeight="1">
      <c r="A21" s="299"/>
      <c r="B21" s="311"/>
      <c r="C21" s="311"/>
      <c r="D21" s="311"/>
      <c r="E21" s="33" t="s">
        <v>66</v>
      </c>
      <c r="F21" s="31"/>
      <c r="G21" s="39"/>
      <c r="H21" s="40"/>
      <c r="I21" s="41"/>
      <c r="J21" s="42"/>
      <c r="K21" s="54"/>
      <c r="L21" s="88"/>
      <c r="M21" s="55"/>
      <c r="N21" s="88"/>
      <c r="O21" s="89"/>
      <c r="P21" s="44"/>
      <c r="Q21" s="162"/>
      <c r="R21" s="89"/>
      <c r="S21" s="31"/>
      <c r="T21" s="18"/>
    </row>
    <row r="22" spans="1:20" ht="12" customHeight="1" thickBot="1">
      <c r="A22" s="299">
        <v>38</v>
      </c>
      <c r="B22" s="322" t="str">
        <f>VLOOKUP(A22,'пр.взв.'!B24:C151,2,FALSE)</f>
        <v>Шукюров Рамиль Дадашалиевич</v>
      </c>
      <c r="C22" s="322" t="str">
        <f>VLOOKUP(A22,'пр.взв.'!B24:H151,3,FALSE)</f>
        <v>11.01.87 мс</v>
      </c>
      <c r="D22" s="322" t="str">
        <f>VLOOKUP(A22,'пр.взв.'!B24:F151,4,FALSE)</f>
        <v>УФО</v>
      </c>
      <c r="E22" s="34" t="s">
        <v>266</v>
      </c>
      <c r="F22" s="45"/>
      <c r="G22" s="31"/>
      <c r="H22" s="46"/>
      <c r="I22" s="43"/>
      <c r="J22" s="41"/>
      <c r="K22" s="95"/>
      <c r="L22" s="91"/>
      <c r="M22" s="95"/>
      <c r="N22" s="91"/>
      <c r="O22" s="87"/>
      <c r="P22" s="87"/>
      <c r="Q22" s="385">
        <v>15</v>
      </c>
      <c r="R22" s="87"/>
      <c r="S22" s="149"/>
      <c r="T22" s="18"/>
    </row>
    <row r="23" spans="1:19" ht="12" customHeight="1" thickBot="1">
      <c r="A23" s="300"/>
      <c r="B23" s="323"/>
      <c r="C23" s="323"/>
      <c r="D23" s="323"/>
      <c r="E23" s="31"/>
      <c r="F23" s="32"/>
      <c r="G23" s="33" t="s">
        <v>51</v>
      </c>
      <c r="H23" s="42"/>
      <c r="I23" s="41"/>
      <c r="J23" s="43"/>
      <c r="K23" s="55"/>
      <c r="L23" s="88"/>
      <c r="M23" s="55"/>
      <c r="N23" s="85"/>
      <c r="O23" s="17"/>
      <c r="P23" s="15"/>
      <c r="Q23" s="77"/>
      <c r="R23" s="44"/>
      <c r="S23" s="7"/>
    </row>
    <row r="24" spans="1:19" ht="12" customHeight="1" thickBot="1">
      <c r="A24" s="309">
        <v>22</v>
      </c>
      <c r="B24" s="310" t="str">
        <f>VLOOKUP(A24,'пр.взв.'!B26:C153,2,FALSE)</f>
        <v>Королев Максим Сергеевич</v>
      </c>
      <c r="C24" s="310" t="str">
        <f>VLOOKUP(A24,'пр.взв.'!B26:H153,3,FALSE)</f>
        <v>23.06.89 мс</v>
      </c>
      <c r="D24" s="310" t="str">
        <f>VLOOKUP(A24,'пр.взв.'!B26:F153,4,FALSE)</f>
        <v>УФО</v>
      </c>
      <c r="E24" s="87"/>
      <c r="F24" s="31"/>
      <c r="G24" s="34" t="s">
        <v>263</v>
      </c>
      <c r="H24" s="48"/>
      <c r="I24" s="42"/>
      <c r="J24" s="43"/>
      <c r="K24" s="54"/>
      <c r="L24" s="88"/>
      <c r="M24" s="55"/>
      <c r="N24" s="123"/>
      <c r="O24" s="123"/>
      <c r="P24" s="124"/>
      <c r="Q24" s="123"/>
      <c r="R24" s="123"/>
      <c r="S24" s="7"/>
    </row>
    <row r="25" spans="1:19" ht="12" customHeight="1">
      <c r="A25" s="299"/>
      <c r="B25" s="311"/>
      <c r="C25" s="311"/>
      <c r="D25" s="311"/>
      <c r="E25" s="33" t="s">
        <v>51</v>
      </c>
      <c r="F25" s="47"/>
      <c r="G25" s="31"/>
      <c r="H25" s="49"/>
      <c r="I25" s="43"/>
      <c r="J25" s="42"/>
      <c r="K25" s="55"/>
      <c r="L25" s="88"/>
      <c r="M25" s="55"/>
      <c r="N25" s="125"/>
      <c r="O25" s="125"/>
      <c r="P25" s="125"/>
      <c r="Q25" s="125"/>
      <c r="R25" s="125"/>
      <c r="S25" s="7"/>
    </row>
    <row r="26" spans="1:19" ht="12" customHeight="1" thickBot="1">
      <c r="A26" s="299">
        <v>54</v>
      </c>
      <c r="B26" s="301">
        <f>VLOOKUP(A26,'пр.взв.'!B28:C155,2,FALSE)</f>
        <v>0</v>
      </c>
      <c r="C26" s="301">
        <f>VLOOKUP(A26,'пр.взв.'!B28:H155,3,FALSE)</f>
        <v>0</v>
      </c>
      <c r="D26" s="301">
        <f>VLOOKUP(A26,'пр.взв.'!B28:F155,4,FALSE)</f>
        <v>0</v>
      </c>
      <c r="E26" s="34"/>
      <c r="F26" s="31"/>
      <c r="G26" s="31"/>
      <c r="H26" s="50"/>
      <c r="I26" s="43"/>
      <c r="J26" s="41"/>
      <c r="K26" s="95"/>
      <c r="L26" s="91"/>
      <c r="M26" s="95"/>
      <c r="N26" s="125"/>
      <c r="O26" s="125"/>
      <c r="P26" s="125"/>
      <c r="Q26" s="125"/>
      <c r="R26" s="125"/>
      <c r="S26" s="7"/>
    </row>
    <row r="27" spans="1:19" ht="12" customHeight="1" thickBot="1">
      <c r="A27" s="300"/>
      <c r="B27" s="302"/>
      <c r="C27" s="302"/>
      <c r="D27" s="302"/>
      <c r="E27" s="31"/>
      <c r="F27" s="31"/>
      <c r="G27" s="32"/>
      <c r="H27" s="43"/>
      <c r="I27" s="33" t="s">
        <v>59</v>
      </c>
      <c r="J27" s="53"/>
      <c r="K27" s="55"/>
      <c r="L27" s="88"/>
      <c r="M27" s="55"/>
      <c r="N27" s="85"/>
      <c r="O27" s="85"/>
      <c r="P27" s="17"/>
      <c r="Q27" s="15"/>
      <c r="R27" s="44"/>
      <c r="S27" s="7"/>
    </row>
    <row r="28" spans="1:19" ht="12" customHeight="1" thickBot="1">
      <c r="A28" s="309">
        <v>14</v>
      </c>
      <c r="B28" s="310" t="str">
        <f>VLOOKUP(A28,'пр.взв.'!B30:C157,2,FALSE)</f>
        <v>Гусейниев Абдулла Гасанович</v>
      </c>
      <c r="C28" s="310" t="str">
        <f>VLOOKUP(A28,'пр.взв.'!B30:H157,3,FALSE)</f>
        <v>22.07.90 мс</v>
      </c>
      <c r="D28" s="310" t="str">
        <f>VLOOKUP(A28,'пр.взв.'!B30:F157,4,FALSE)</f>
        <v>МОС</v>
      </c>
      <c r="E28" s="87"/>
      <c r="F28" s="87"/>
      <c r="G28" s="31"/>
      <c r="H28" s="41"/>
      <c r="I28" s="34" t="s">
        <v>266</v>
      </c>
      <c r="J28" s="43"/>
      <c r="K28" s="88"/>
      <c r="L28" s="88"/>
      <c r="M28" s="55"/>
      <c r="N28" s="85"/>
      <c r="P28" s="15"/>
      <c r="Q28" s="77"/>
      <c r="R28" s="44"/>
      <c r="S28" s="7"/>
    </row>
    <row r="29" spans="1:19" ht="12" customHeight="1">
      <c r="A29" s="299"/>
      <c r="B29" s="311"/>
      <c r="C29" s="311"/>
      <c r="D29" s="311"/>
      <c r="E29" s="33" t="s">
        <v>43</v>
      </c>
      <c r="F29" s="31"/>
      <c r="G29" s="31"/>
      <c r="H29" s="51"/>
      <c r="I29" s="88"/>
      <c r="J29" s="89"/>
      <c r="K29" s="89"/>
      <c r="L29" s="88"/>
      <c r="M29" s="55"/>
      <c r="N29" s="85"/>
      <c r="O29" s="85"/>
      <c r="P29" s="85"/>
      <c r="Q29" s="85"/>
      <c r="R29" s="85"/>
      <c r="S29" s="7"/>
    </row>
    <row r="30" spans="1:19" ht="12" customHeight="1" thickBot="1">
      <c r="A30" s="299">
        <v>46</v>
      </c>
      <c r="B30" s="301">
        <f>VLOOKUP(A30,'пр.взв.'!B32:C159,2,FALSE)</f>
        <v>0</v>
      </c>
      <c r="C30" s="301">
        <f>VLOOKUP(A30,'пр.взв.'!B32:H159,3,FALSE)</f>
        <v>0</v>
      </c>
      <c r="D30" s="301">
        <f>VLOOKUP(A30,'пр.взв.'!B32:F159,4,FALSE)</f>
        <v>0</v>
      </c>
      <c r="E30" s="34"/>
      <c r="F30" s="45"/>
      <c r="G30" s="31"/>
      <c r="H30" s="50"/>
      <c r="I30" s="91"/>
      <c r="J30" s="87"/>
      <c r="K30" s="87"/>
      <c r="L30" s="91"/>
      <c r="M30" s="95"/>
      <c r="N30" s="97"/>
      <c r="O30" s="97"/>
      <c r="P30" s="97"/>
      <c r="Q30" s="97"/>
      <c r="R30" s="97"/>
      <c r="S30" s="7"/>
    </row>
    <row r="31" spans="1:19" ht="12" customHeight="1" thickBot="1">
      <c r="A31" s="300"/>
      <c r="B31" s="302"/>
      <c r="C31" s="302"/>
      <c r="D31" s="302"/>
      <c r="E31" s="31"/>
      <c r="F31" s="32"/>
      <c r="G31" s="33" t="s">
        <v>59</v>
      </c>
      <c r="H31" s="52"/>
      <c r="I31" s="88"/>
      <c r="J31" s="89"/>
      <c r="K31" s="89"/>
      <c r="L31" s="88"/>
      <c r="M31" s="55"/>
      <c r="N31" s="85"/>
      <c r="O31" s="85"/>
      <c r="P31" s="85"/>
      <c r="Q31" s="85"/>
      <c r="R31" s="85"/>
      <c r="S31" s="7"/>
    </row>
    <row r="32" spans="1:18" ht="12" customHeight="1" thickBot="1">
      <c r="A32" s="309">
        <v>30</v>
      </c>
      <c r="B32" s="310" t="str">
        <f>VLOOKUP(A32,'пр.взв.'!B34:C161,2,FALSE)</f>
        <v>Абитов Марат Мухаджирович</v>
      </c>
      <c r="C32" s="310" t="str">
        <f>VLOOKUP(A32,'пр.взв.'!B34:H161,3,FALSE)</f>
        <v>05.07.88 мс</v>
      </c>
      <c r="D32" s="310" t="str">
        <f>VLOOKUP(A32,'пр.взв.'!B34:F161,4,FALSE)</f>
        <v>СКФО</v>
      </c>
      <c r="E32" s="87"/>
      <c r="F32" s="31"/>
      <c r="G32" s="34" t="s">
        <v>263</v>
      </c>
      <c r="H32" s="46"/>
      <c r="I32" s="91"/>
      <c r="J32" s="87"/>
      <c r="K32" s="87"/>
      <c r="L32" s="91"/>
      <c r="M32" s="95"/>
      <c r="N32" s="97"/>
      <c r="O32" s="97"/>
      <c r="P32" s="79"/>
      <c r="Q32" s="79"/>
      <c r="R32" s="79"/>
    </row>
    <row r="33" spans="1:18" ht="12" customHeight="1">
      <c r="A33" s="299"/>
      <c r="B33" s="311"/>
      <c r="C33" s="311"/>
      <c r="D33" s="311"/>
      <c r="E33" s="33" t="s">
        <v>59</v>
      </c>
      <c r="F33" s="47"/>
      <c r="G33" s="31"/>
      <c r="H33" s="40"/>
      <c r="I33" s="88"/>
      <c r="J33" s="89"/>
      <c r="K33" s="89"/>
      <c r="L33" s="88"/>
      <c r="M33" s="55"/>
      <c r="N33" s="85"/>
      <c r="O33" s="85"/>
      <c r="P33" s="80"/>
      <c r="Q33" s="80"/>
      <c r="R33" s="80"/>
    </row>
    <row r="34" spans="1:18" ht="12" customHeight="1" thickBot="1">
      <c r="A34" s="299">
        <v>62</v>
      </c>
      <c r="B34" s="301">
        <f>VLOOKUP(A34,'пр.взв.'!B36:C163,2,FALSE)</f>
        <v>0</v>
      </c>
      <c r="C34" s="301">
        <f>VLOOKUP(A34,'пр.взв.'!B36:H163,3,FALSE)</f>
        <v>0</v>
      </c>
      <c r="D34" s="301">
        <f>VLOOKUP(A34,'пр.взв.'!B36:F163,4,FALSE)</f>
        <v>0</v>
      </c>
      <c r="E34" s="34"/>
      <c r="F34" s="31"/>
      <c r="G34" s="31"/>
      <c r="H34" s="46"/>
      <c r="I34" s="91"/>
      <c r="J34" s="87"/>
      <c r="K34" s="87"/>
      <c r="L34" s="91"/>
      <c r="M34" s="95"/>
      <c r="N34" s="97"/>
      <c r="O34" s="97"/>
      <c r="P34" s="79"/>
      <c r="Q34" s="79"/>
      <c r="R34" s="79"/>
    </row>
    <row r="35" spans="1:18" ht="12" customHeight="1" thickBot="1">
      <c r="A35" s="300"/>
      <c r="B35" s="302"/>
      <c r="C35" s="302"/>
      <c r="D35" s="302"/>
      <c r="E35" s="31"/>
      <c r="F35" s="31"/>
      <c r="G35" s="31"/>
      <c r="H35" s="40"/>
      <c r="I35" s="88"/>
      <c r="J35" s="89"/>
      <c r="K35" s="89"/>
      <c r="L35" s="88"/>
      <c r="M35" s="70" t="s">
        <v>267</v>
      </c>
      <c r="N35" s="85"/>
      <c r="O35" s="85"/>
      <c r="P35" s="80"/>
      <c r="Q35" s="80"/>
      <c r="R35" s="80"/>
    </row>
    <row r="36" spans="1:18" ht="5.25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99"/>
      <c r="N36" s="85"/>
      <c r="O36" s="85"/>
      <c r="P36" s="80"/>
      <c r="Q36" s="80"/>
      <c r="R36" s="80"/>
    </row>
    <row r="37" spans="1:18" ht="12" customHeight="1" thickBot="1">
      <c r="A37" s="309">
        <v>4</v>
      </c>
      <c r="B37" s="310" t="str">
        <f>VLOOKUP(A37,'пр.взв.'!B6:H133,2,FALSE)</f>
        <v>Паньков Александр Владимирович </v>
      </c>
      <c r="C37" s="310" t="str">
        <f>VLOOKUP(A37,'пр.взв.'!B6:H133,3,FALSE)</f>
        <v>20.06.79 змс </v>
      </c>
      <c r="D37" s="310" t="str">
        <f>VLOOKUP(A37,'пр.взв.'!B6:H133,4,FALSE)</f>
        <v>ПФО</v>
      </c>
      <c r="E37" s="87"/>
      <c r="F37" s="87"/>
      <c r="G37" s="35"/>
      <c r="H37" s="89"/>
      <c r="I37" s="66"/>
      <c r="J37" s="88"/>
      <c r="K37" s="89"/>
      <c r="L37" s="88"/>
      <c r="M37" s="100" t="s">
        <v>266</v>
      </c>
      <c r="N37" s="85"/>
      <c r="O37" s="85"/>
      <c r="P37" s="80"/>
      <c r="Q37" s="80"/>
      <c r="R37" s="80"/>
    </row>
    <row r="38" spans="1:18" ht="12" customHeight="1">
      <c r="A38" s="299"/>
      <c r="B38" s="311"/>
      <c r="C38" s="311"/>
      <c r="D38" s="311"/>
      <c r="E38" s="33" t="s">
        <v>267</v>
      </c>
      <c r="F38" s="31"/>
      <c r="G38" s="39"/>
      <c r="H38" s="40"/>
      <c r="I38" s="41"/>
      <c r="J38" s="71"/>
      <c r="K38" s="89"/>
      <c r="L38" s="88"/>
      <c r="M38" s="55"/>
      <c r="N38" s="85"/>
      <c r="O38" s="85"/>
      <c r="P38" s="80"/>
      <c r="Q38" s="80"/>
      <c r="R38" s="80"/>
    </row>
    <row r="39" spans="1:18" ht="12" customHeight="1" thickBot="1">
      <c r="A39" s="299">
        <v>36</v>
      </c>
      <c r="B39" s="322" t="str">
        <f>VLOOKUP(A39,'пр.взв.'!B8:H135,2,FALSE)</f>
        <v>Султангалиев Туремурат Валиханович</v>
      </c>
      <c r="C39" s="322" t="str">
        <f>VLOOKUP(A39,'пр.взв.'!B8:H135,3,FALSE)</f>
        <v>14.06.90 мс</v>
      </c>
      <c r="D39" s="322" t="str">
        <f>VLOOKUP(A39,'пр.взв.'!B8:H135,4,FALSE)</f>
        <v>ПФО</v>
      </c>
      <c r="E39" s="34" t="s">
        <v>268</v>
      </c>
      <c r="F39" s="45"/>
      <c r="G39" s="31"/>
      <c r="H39" s="46"/>
      <c r="I39" s="43"/>
      <c r="J39" s="88"/>
      <c r="K39" s="89"/>
      <c r="L39" s="88"/>
      <c r="M39" s="55"/>
      <c r="N39" s="85"/>
      <c r="O39" s="85"/>
      <c r="P39" s="80"/>
      <c r="Q39" s="80"/>
      <c r="R39" s="80"/>
    </row>
    <row r="40" spans="1:18" ht="12" customHeight="1" thickBot="1">
      <c r="A40" s="300"/>
      <c r="B40" s="323"/>
      <c r="C40" s="323"/>
      <c r="D40" s="323"/>
      <c r="E40" s="31"/>
      <c r="F40" s="32"/>
      <c r="G40" s="33" t="s">
        <v>267</v>
      </c>
      <c r="H40" s="42"/>
      <c r="I40" s="41"/>
      <c r="J40" s="91"/>
      <c r="K40" s="87"/>
      <c r="L40" s="91"/>
      <c r="M40" s="95"/>
      <c r="N40" s="97"/>
      <c r="O40" s="97"/>
      <c r="P40" s="79"/>
      <c r="Q40" s="79"/>
      <c r="R40" s="79"/>
    </row>
    <row r="41" spans="1:18" ht="12" customHeight="1" thickBot="1">
      <c r="A41" s="309">
        <v>20</v>
      </c>
      <c r="B41" s="310" t="str">
        <f>VLOOKUP(A41,'пр.взв.'!B10:H137,2,FALSE)</f>
        <v>Махов Олег Мухамедович</v>
      </c>
      <c r="C41" s="310" t="str">
        <f>VLOOKUP(A41,'пр.взв.'!B10:H137,3,FALSE)</f>
        <v>20.06.86 кмс</v>
      </c>
      <c r="D41" s="310" t="str">
        <f>VLOOKUP(A41,'пр.взв.'!B10:H137,4,FALSE)</f>
        <v>СКФО</v>
      </c>
      <c r="E41" s="87"/>
      <c r="F41" s="31"/>
      <c r="G41" s="34" t="s">
        <v>263</v>
      </c>
      <c r="H41" s="67"/>
      <c r="I41" s="68"/>
      <c r="J41" s="88"/>
      <c r="K41" s="89"/>
      <c r="L41" s="88"/>
      <c r="M41" s="55"/>
      <c r="N41" s="85"/>
      <c r="O41" s="85"/>
      <c r="P41" s="80"/>
      <c r="Q41" s="80"/>
      <c r="R41" s="80"/>
    </row>
    <row r="42" spans="1:18" ht="12" customHeight="1">
      <c r="A42" s="299"/>
      <c r="B42" s="311"/>
      <c r="C42" s="311"/>
      <c r="D42" s="311"/>
      <c r="E42" s="33" t="s">
        <v>49</v>
      </c>
      <c r="F42" s="47"/>
      <c r="G42" s="31"/>
      <c r="H42" s="40"/>
      <c r="I42" s="69"/>
      <c r="J42" s="43"/>
      <c r="K42" s="89"/>
      <c r="L42" s="88"/>
      <c r="M42" s="55"/>
      <c r="N42" s="85"/>
      <c r="O42" s="85"/>
      <c r="P42" s="80"/>
      <c r="Q42" s="80"/>
      <c r="R42" s="80"/>
    </row>
    <row r="43" spans="1:18" ht="12" customHeight="1" thickBot="1">
      <c r="A43" s="299">
        <v>52</v>
      </c>
      <c r="B43" s="301">
        <f>VLOOKUP(A43,'пр.взв.'!B12:H139,2,FALSE)</f>
        <v>0</v>
      </c>
      <c r="C43" s="301">
        <f>VLOOKUP(A43,'пр.взв.'!B12:H139,3,FALSE)</f>
        <v>0</v>
      </c>
      <c r="D43" s="301">
        <f>VLOOKUP(A43,'пр.взв.'!B12:H139,4,FALSE)</f>
        <v>0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85"/>
      <c r="P43" s="80"/>
      <c r="Q43" s="80"/>
      <c r="R43" s="80"/>
    </row>
    <row r="44" spans="1:18" ht="12" customHeight="1" thickBot="1">
      <c r="A44" s="300"/>
      <c r="B44" s="302"/>
      <c r="C44" s="302"/>
      <c r="D44" s="302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</row>
    <row r="45" spans="1:18" ht="12" customHeight="1" thickBot="1">
      <c r="A45" s="309">
        <v>12</v>
      </c>
      <c r="B45" s="310" t="str">
        <f>VLOOKUP(A45,'пр.взв.'!B14:H141,2,FALSE)</f>
        <v>Хорошилов Антон Андреевич</v>
      </c>
      <c r="C45" s="310" t="str">
        <f>VLOOKUP(A45,'пр.взв.'!B14:H141,3,FALSE)</f>
        <v>14.05.87 мс</v>
      </c>
      <c r="D45" s="310" t="str">
        <f>VLOOKUP(A45,'пр.взв.'!B14:H141,4,FALSE)</f>
        <v>МОС</v>
      </c>
      <c r="E45" s="87"/>
      <c r="F45" s="87"/>
      <c r="G45" s="31"/>
      <c r="H45" s="41"/>
      <c r="I45" s="33" t="s">
        <v>267</v>
      </c>
      <c r="J45" s="93"/>
      <c r="K45" s="89"/>
      <c r="L45" s="88"/>
      <c r="M45" s="55"/>
      <c r="N45" s="85"/>
      <c r="O45" s="85"/>
      <c r="P45" s="80"/>
      <c r="Q45" s="80"/>
      <c r="R45" s="80"/>
    </row>
    <row r="46" spans="1:18" ht="12" customHeight="1" thickBot="1">
      <c r="A46" s="299"/>
      <c r="B46" s="311"/>
      <c r="C46" s="311"/>
      <c r="D46" s="311"/>
      <c r="E46" s="33" t="s">
        <v>41</v>
      </c>
      <c r="F46" s="31"/>
      <c r="G46" s="31"/>
      <c r="H46" s="51"/>
      <c r="I46" s="34" t="s">
        <v>263</v>
      </c>
      <c r="J46" s="88"/>
      <c r="K46" s="55"/>
      <c r="L46" s="88"/>
      <c r="M46" s="55"/>
      <c r="N46" s="85"/>
      <c r="O46" s="85"/>
      <c r="P46" s="80"/>
      <c r="Q46" s="80"/>
      <c r="R46" s="80"/>
    </row>
    <row r="47" spans="1:18" ht="12" customHeight="1" thickBot="1">
      <c r="A47" s="299">
        <v>44</v>
      </c>
      <c r="B47" s="301">
        <f>VLOOKUP(A47,'пр.взв.'!B16:H143,2,FALSE)</f>
        <v>0</v>
      </c>
      <c r="C47" s="301">
        <f>VLOOKUP(A47,'пр.взв.'!B16:H143,3,FALSE)</f>
        <v>0</v>
      </c>
      <c r="D47" s="301">
        <f>VLOOKUP(A47,'пр.взв.'!B16:H143,4,FALSE)</f>
        <v>0</v>
      </c>
      <c r="E47" s="34"/>
      <c r="F47" s="45"/>
      <c r="G47" s="31"/>
      <c r="H47" s="50"/>
      <c r="I47" s="91"/>
      <c r="J47" s="91"/>
      <c r="K47" s="95"/>
      <c r="L47" s="91"/>
      <c r="M47" s="95"/>
      <c r="N47" s="97"/>
      <c r="O47" s="97"/>
      <c r="P47" s="79"/>
      <c r="Q47" s="79"/>
      <c r="R47" s="79"/>
    </row>
    <row r="48" spans="1:18" ht="12" customHeight="1" thickBot="1">
      <c r="A48" s="300"/>
      <c r="B48" s="302"/>
      <c r="C48" s="302"/>
      <c r="D48" s="302"/>
      <c r="E48" s="31"/>
      <c r="F48" s="32"/>
      <c r="G48" s="33" t="s">
        <v>57</v>
      </c>
      <c r="H48" s="52"/>
      <c r="I48" s="88"/>
      <c r="J48" s="88"/>
      <c r="K48" s="55"/>
      <c r="L48" s="88"/>
      <c r="M48" s="55"/>
      <c r="N48" s="85"/>
      <c r="O48" s="85"/>
      <c r="P48" s="80"/>
      <c r="Q48" s="80"/>
      <c r="R48" s="80"/>
    </row>
    <row r="49" spans="1:18" ht="12" customHeight="1" thickBot="1">
      <c r="A49" s="309">
        <v>28</v>
      </c>
      <c r="B49" s="310" t="str">
        <f>VLOOKUP(A49,'пр.взв.'!B18:H145,2,FALSE)</f>
        <v>Сапожников Владимир Сергеевич</v>
      </c>
      <c r="C49" s="310" t="str">
        <f>VLOOKUP(A49,'пр.взв.'!B18:H145,3,FALSE)</f>
        <v>22.05.81 мсмк</v>
      </c>
      <c r="D49" s="310" t="str">
        <f>VLOOKUP(A49,'пр.взв.'!B18:H145,4,FALSE)</f>
        <v>ЦФО</v>
      </c>
      <c r="E49" s="87"/>
      <c r="F49" s="31"/>
      <c r="G49" s="34" t="s">
        <v>268</v>
      </c>
      <c r="H49" s="46"/>
      <c r="I49" s="91"/>
      <c r="J49" s="91"/>
      <c r="K49" s="95"/>
      <c r="L49" s="91"/>
      <c r="M49" s="95"/>
      <c r="N49" s="97"/>
      <c r="O49" s="97"/>
      <c r="P49" s="79"/>
      <c r="Q49" s="79"/>
      <c r="R49" s="79"/>
    </row>
    <row r="50" spans="1:18" ht="12" customHeight="1">
      <c r="A50" s="299"/>
      <c r="B50" s="311"/>
      <c r="C50" s="311"/>
      <c r="D50" s="311"/>
      <c r="E50" s="33" t="s">
        <v>57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</row>
    <row r="51" spans="1:18" ht="12" customHeight="1" thickBot="1">
      <c r="A51" s="299">
        <v>60</v>
      </c>
      <c r="B51" s="301">
        <f>VLOOKUP(A51,'пр.взв.'!B20:H147,2,FALSE)</f>
        <v>0</v>
      </c>
      <c r="C51" s="301">
        <f>VLOOKUP(A51,'пр.взв.'!B20:H147,3,FALSE)</f>
        <v>0</v>
      </c>
      <c r="D51" s="301">
        <f>VLOOKUP(A51,'пр.взв.'!B20:H147,4,FALSE)</f>
        <v>0</v>
      </c>
      <c r="E51" s="34"/>
      <c r="F51" s="31"/>
      <c r="G51" s="31"/>
      <c r="H51" s="46"/>
      <c r="I51" s="91"/>
      <c r="J51" s="91"/>
      <c r="K51" s="95"/>
      <c r="L51" s="91"/>
      <c r="M51" s="95"/>
      <c r="N51" s="97"/>
      <c r="O51" s="97"/>
      <c r="P51" s="79"/>
      <c r="Q51" s="79"/>
      <c r="R51" s="79"/>
    </row>
    <row r="52" spans="1:18" ht="12" customHeight="1" thickBot="1">
      <c r="A52" s="300"/>
      <c r="B52" s="302"/>
      <c r="C52" s="302"/>
      <c r="D52" s="302"/>
      <c r="E52" s="31"/>
      <c r="F52" s="31"/>
      <c r="G52" s="31"/>
      <c r="H52" s="40"/>
      <c r="I52" s="88"/>
      <c r="J52" s="88"/>
      <c r="K52" s="104">
        <v>4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309">
        <v>8</v>
      </c>
      <c r="B53" s="310" t="str">
        <f>VLOOKUP(A53,'пр.взв.'!B6:H133,2,FALSE)</f>
        <v>Саидрахмнов Мустафа</v>
      </c>
      <c r="C53" s="310" t="str">
        <f>VLOOKUP(A53,'пр.взв.'!B6:H133,3,FALSE)</f>
        <v>01.01.90 мс</v>
      </c>
      <c r="D53" s="310" t="str">
        <f>VLOOKUP(A53,'пр.взв.'!B6:H133,4,FALSE)</f>
        <v>СКФО</v>
      </c>
      <c r="E53" s="87"/>
      <c r="F53" s="87"/>
      <c r="G53" s="35"/>
      <c r="H53" s="35"/>
      <c r="I53" s="36"/>
      <c r="J53" s="37"/>
      <c r="K53" s="34" t="s">
        <v>266</v>
      </c>
      <c r="L53" s="89"/>
      <c r="M53" s="89"/>
      <c r="N53" s="80"/>
      <c r="O53" s="80"/>
      <c r="P53" s="80"/>
      <c r="Q53" s="80"/>
      <c r="R53" s="80"/>
    </row>
    <row r="54" spans="1:18" ht="12" customHeight="1">
      <c r="A54" s="299"/>
      <c r="B54" s="311"/>
      <c r="C54" s="311"/>
      <c r="D54" s="311"/>
      <c r="E54" s="33" t="s">
        <v>68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299">
        <v>40</v>
      </c>
      <c r="B55" s="322" t="str">
        <f>VLOOKUP(A55,'пр.взв.'!B24:H151,2,FALSE)</f>
        <v>Егоров Геннадий Петрович</v>
      </c>
      <c r="C55" s="322" t="str">
        <f>VLOOKUP(A55,'пр.взв.'!B24:H151,3,FALSE)</f>
        <v>03.06.87 мсмк</v>
      </c>
      <c r="D55" s="322" t="str">
        <f>VLOOKUP(A55,'пр.взв.'!B24:H151,4,FALSE)</f>
        <v>ПФО</v>
      </c>
      <c r="E55" s="34" t="s">
        <v>266</v>
      </c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300"/>
      <c r="B56" s="323"/>
      <c r="C56" s="323"/>
      <c r="D56" s="323"/>
      <c r="E56" s="31"/>
      <c r="F56" s="32"/>
      <c r="G56" s="33" t="s">
        <v>68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309">
        <v>24</v>
      </c>
      <c r="B57" s="310" t="str">
        <f>VLOOKUP(A57,'пр.взв.'!B26:H153,2,FALSE)</f>
        <v>Гильванов Дамир Тагирович</v>
      </c>
      <c r="C57" s="310" t="str">
        <f>VLOOKUP(A57,'пр.взв.'!B26:H153,3,FALSE)</f>
        <v>15.02.76 змс</v>
      </c>
      <c r="D57" s="310" t="str">
        <f>VLOOKUP(A57,'пр.взв.'!B26:H153,4,FALSE)</f>
        <v>СФО</v>
      </c>
      <c r="E57" s="87"/>
      <c r="F57" s="31"/>
      <c r="G57" s="34" t="s">
        <v>266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299"/>
      <c r="B58" s="311"/>
      <c r="C58" s="311"/>
      <c r="D58" s="311"/>
      <c r="E58" s="33" t="s">
        <v>53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299">
        <v>56</v>
      </c>
      <c r="B59" s="301">
        <f>VLOOKUP(A59,'пр.взв.'!B28:H155,2,FALSE)</f>
        <v>0</v>
      </c>
      <c r="C59" s="301">
        <f>VLOOKUP(A59,'пр.взв.'!B28:H155,3,FALSE)</f>
        <v>0</v>
      </c>
      <c r="D59" s="301">
        <f>VLOOKUP(A59,'пр.взв.'!B28:H155,4,FALSE)</f>
        <v>0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300"/>
      <c r="B60" s="302"/>
      <c r="C60" s="302"/>
      <c r="D60" s="302"/>
      <c r="E60" s="31"/>
      <c r="F60" s="31"/>
      <c r="G60" s="32"/>
      <c r="H60" s="43"/>
      <c r="I60" s="33" t="s">
        <v>61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309">
        <v>16</v>
      </c>
      <c r="B61" s="310" t="str">
        <f>VLOOKUP(A61,'пр.взв.'!B30:H157,2,FALSE)</f>
        <v>Борисов Павел Михайлович</v>
      </c>
      <c r="C61" s="310" t="str">
        <f>VLOOKUP(A61,'пр.взв.'!B30:H157,3,FALSE)</f>
        <v>05.03.90 мс</v>
      </c>
      <c r="D61" s="310" t="str">
        <f>VLOOKUP(A61,'пр.взв.'!B30:H157,4,FALSE)</f>
        <v>ЦФО</v>
      </c>
      <c r="E61" s="87"/>
      <c r="F61" s="87"/>
      <c r="G61" s="31"/>
      <c r="H61" s="41"/>
      <c r="I61" s="34" t="s">
        <v>266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299"/>
      <c r="B62" s="311"/>
      <c r="C62" s="311"/>
      <c r="D62" s="311"/>
      <c r="E62" s="33" t="s">
        <v>45</v>
      </c>
      <c r="F62" s="31"/>
      <c r="G62" s="31"/>
      <c r="H62" s="51"/>
      <c r="I62" s="88"/>
      <c r="J62" s="89"/>
      <c r="K62" s="89"/>
      <c r="L62" s="89"/>
      <c r="M62" s="89"/>
      <c r="N62" s="85"/>
      <c r="O62" s="85"/>
      <c r="P62" s="85"/>
      <c r="Q62" s="80"/>
      <c r="R62" s="80"/>
    </row>
    <row r="63" spans="1:16" ht="12" customHeight="1" thickBot="1">
      <c r="A63" s="299">
        <v>48</v>
      </c>
      <c r="B63" s="301">
        <f>VLOOKUP(A63,'пр.взв.'!B32:H159,2,FALSE)</f>
        <v>0</v>
      </c>
      <c r="C63" s="301">
        <f>VLOOKUP(A63,'пр.взв.'!B32:H159,3,FALSE)</f>
        <v>0</v>
      </c>
      <c r="D63" s="301">
        <f>VLOOKUP(A63,'пр.взв.'!B32:H159,4,FALSE)</f>
        <v>0</v>
      </c>
      <c r="E63" s="34"/>
      <c r="F63" s="45"/>
      <c r="G63" s="31"/>
      <c r="H63" s="50"/>
      <c r="I63" s="91"/>
      <c r="N63" s="7"/>
      <c r="O63" s="7"/>
      <c r="P63" s="7"/>
    </row>
    <row r="64" spans="1:18" ht="12" customHeight="1" thickBot="1">
      <c r="A64" s="300"/>
      <c r="B64" s="302"/>
      <c r="C64" s="302"/>
      <c r="D64" s="302"/>
      <c r="E64" s="31"/>
      <c r="F64" s="32"/>
      <c r="G64" s="33" t="s">
        <v>61</v>
      </c>
      <c r="H64" s="52"/>
      <c r="I64" s="88"/>
      <c r="J64" s="109" t="str">
        <f>HYPERLINK('[1]реквизиты'!$A$6)</f>
        <v>Гл. судья, судья МК</v>
      </c>
      <c r="L64" s="20"/>
      <c r="M64" s="110"/>
      <c r="N64" s="110"/>
      <c r="O64" s="110"/>
      <c r="P64" s="169" t="str">
        <f>HYPERLINK('[1]реквизиты'!$G$6)</f>
        <v>Р.М. Бабоян</v>
      </c>
      <c r="Q64" s="20"/>
      <c r="R64" s="80"/>
    </row>
    <row r="65" spans="1:18" ht="12" customHeight="1" thickBot="1">
      <c r="A65" s="309">
        <v>32</v>
      </c>
      <c r="B65" s="310" t="str">
        <f>VLOOKUP(A65,'пр.взв.'!B34:H161,2,FALSE)</f>
        <v>Балыков Владимир Юрьевич</v>
      </c>
      <c r="C65" s="310" t="str">
        <f>VLOOKUP(A65,'пр.взв.'!B34:H161,3,FALSE)</f>
        <v>15.02.91, мс</v>
      </c>
      <c r="D65" s="310" t="str">
        <f>VLOOKUP(A65,'пр.взв.'!B34:H161,4,FALSE)</f>
        <v>ПФО</v>
      </c>
      <c r="E65" s="87"/>
      <c r="F65" s="31"/>
      <c r="G65" s="34" t="s">
        <v>263</v>
      </c>
      <c r="H65" s="46"/>
      <c r="I65" s="91"/>
      <c r="J65" s="20"/>
      <c r="L65" s="20"/>
      <c r="M65" s="110"/>
      <c r="N65" s="110"/>
      <c r="O65" s="110"/>
      <c r="P65" s="170" t="str">
        <f>HYPERLINK('[1]реквизиты'!$G$7)</f>
        <v>/ г. Армавир /</v>
      </c>
      <c r="Q65" s="20"/>
      <c r="R65" s="79"/>
    </row>
    <row r="66" spans="1:18" ht="12" customHeight="1">
      <c r="A66" s="299"/>
      <c r="B66" s="311"/>
      <c r="C66" s="311"/>
      <c r="D66" s="311"/>
      <c r="E66" s="33" t="s">
        <v>61</v>
      </c>
      <c r="F66" s="47"/>
      <c r="G66" s="31"/>
      <c r="H66" s="40"/>
      <c r="I66" s="88"/>
      <c r="J66" s="20"/>
      <c r="L66" s="20"/>
      <c r="M66" s="110"/>
      <c r="N66" s="110"/>
      <c r="O66" s="110"/>
      <c r="P66" s="110"/>
      <c r="Q66" s="20"/>
      <c r="R66" s="80"/>
    </row>
    <row r="67" spans="1:18" ht="12" customHeight="1" thickBot="1">
      <c r="A67" s="299">
        <v>64</v>
      </c>
      <c r="B67" s="301">
        <f>VLOOKUP(A67,'пр.взв.'!B36:H163,2,FALSE)</f>
        <v>0</v>
      </c>
      <c r="C67" s="301">
        <f>VLOOKUP(A67,'пр.взв.'!B36:H163,3,FALSE)</f>
        <v>0</v>
      </c>
      <c r="D67" s="301">
        <f>VLOOKUP(A67,'пр.взв.'!B36:H163,4,FALSE)</f>
        <v>0</v>
      </c>
      <c r="E67" s="34"/>
      <c r="F67" s="31"/>
      <c r="G67" s="31"/>
      <c r="H67" s="21"/>
      <c r="I67" s="26"/>
      <c r="J67" s="109" t="str">
        <f>HYPERLINK('[1]реквизиты'!$A$8)</f>
        <v>Гл. секретарь, судья МК</v>
      </c>
      <c r="L67" s="20"/>
      <c r="M67" s="110"/>
      <c r="N67" s="110"/>
      <c r="O67" s="110"/>
      <c r="P67" s="169" t="str">
        <f>HYPERLINK('[1]реквизиты'!$G$8)</f>
        <v>Р.М. Закиров</v>
      </c>
      <c r="Q67" s="20"/>
      <c r="R67" s="80"/>
    </row>
    <row r="68" spans="1:18" ht="12" customHeight="1" thickBot="1">
      <c r="A68" s="300"/>
      <c r="B68" s="302"/>
      <c r="C68" s="302"/>
      <c r="D68" s="302"/>
      <c r="E68" s="31"/>
      <c r="F68" s="31"/>
      <c r="G68" s="31"/>
      <c r="H68" s="40"/>
      <c r="I68" s="88"/>
      <c r="J68" s="89"/>
      <c r="K68" s="20"/>
      <c r="L68" s="20"/>
      <c r="M68" s="20"/>
      <c r="N68" s="110"/>
      <c r="O68" s="110"/>
      <c r="P68" s="170" t="str">
        <f>HYPERLINK('[1]реквизиты'!$G$9)</f>
        <v>/  г. Пермь /</v>
      </c>
      <c r="Q68" s="20"/>
      <c r="R68" s="79"/>
    </row>
    <row r="69" spans="1:18" ht="6.75" customHeight="1">
      <c r="A69" s="79"/>
      <c r="B69" s="79"/>
      <c r="C69" s="79"/>
      <c r="D69" s="79"/>
      <c r="E69" s="79"/>
      <c r="F69" s="79"/>
      <c r="G69" s="79"/>
      <c r="H69" s="79"/>
      <c r="I69" s="79"/>
      <c r="J69" s="97"/>
      <c r="K69" s="97"/>
      <c r="L69" s="97"/>
      <c r="M69" s="97"/>
      <c r="N69" s="97"/>
      <c r="O69" s="97"/>
      <c r="P69" s="97"/>
      <c r="Q69" s="97"/>
      <c r="R69" s="79"/>
    </row>
    <row r="70" spans="1:18" ht="12" customHeight="1">
      <c r="A70" s="79"/>
      <c r="B70" s="79"/>
      <c r="C70" s="79"/>
      <c r="D70" s="79"/>
      <c r="E70" s="79"/>
      <c r="F70" s="79"/>
      <c r="G70" s="79"/>
      <c r="H70" s="23">
        <f>HYPERLINK('[1]реквизиты'!$A$22)</f>
      </c>
      <c r="I70" s="26"/>
      <c r="J70" s="26"/>
      <c r="K70" s="26"/>
      <c r="L70" s="85"/>
      <c r="M70" s="85"/>
      <c r="N70" s="85"/>
      <c r="O70" s="85"/>
      <c r="P70" s="85"/>
      <c r="Q70" s="22">
        <f>HYPERLINK('[1]реквизиты'!$G$22)</f>
      </c>
      <c r="R70" s="80"/>
    </row>
    <row r="71" spans="1:18" ht="12" customHeight="1">
      <c r="A71" s="80"/>
      <c r="B71" s="80"/>
      <c r="C71" s="80"/>
      <c r="D71" s="80"/>
      <c r="E71" s="80"/>
      <c r="F71" s="80"/>
      <c r="G71" s="80"/>
      <c r="H71" s="80"/>
      <c r="I71" s="80"/>
      <c r="J71" s="85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46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7" width="4.7109375" style="0" customWidth="1"/>
    <col min="18" max="18" width="6.28125" style="0" customWidth="1"/>
    <col min="19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38" t="s">
        <v>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108"/>
      <c r="T1" s="108"/>
      <c r="U1" s="108"/>
      <c r="V1" s="108"/>
      <c r="W1" s="108"/>
      <c r="X1" s="108"/>
    </row>
    <row r="2" spans="2:18" ht="16.5" customHeight="1" thickBot="1">
      <c r="B2" s="75"/>
      <c r="C2" s="329" t="s">
        <v>31</v>
      </c>
      <c r="D2" s="329"/>
      <c r="E2" s="329"/>
      <c r="F2" s="329"/>
      <c r="G2" s="329"/>
      <c r="H2" s="363"/>
      <c r="I2" s="339" t="str">
        <f>HYPERLINK('[1]реквизиты'!$A$2)</f>
        <v>Чемпионат России по САМБО среди мужчин</v>
      </c>
      <c r="J2" s="340"/>
      <c r="K2" s="340"/>
      <c r="L2" s="340"/>
      <c r="M2" s="340"/>
      <c r="N2" s="340"/>
      <c r="O2" s="340"/>
      <c r="P2" s="340"/>
      <c r="Q2" s="340"/>
      <c r="R2" s="341"/>
    </row>
    <row r="3" spans="1:20" ht="10.5" customHeight="1" thickBot="1">
      <c r="A3" s="102"/>
      <c r="B3" s="102"/>
      <c r="C3" s="86"/>
      <c r="D3" s="30"/>
      <c r="E3" s="343" t="str">
        <f>HYPERLINK('[1]реквизиты'!$A$3)</f>
        <v>10 -14  марта  2011 г.  г. Выкса</v>
      </c>
      <c r="F3" s="344"/>
      <c r="G3" s="344"/>
      <c r="H3" s="344"/>
      <c r="I3" s="344"/>
      <c r="J3" s="344"/>
      <c r="K3" s="344"/>
      <c r="L3" s="344"/>
      <c r="M3" s="344"/>
      <c r="N3" s="344"/>
      <c r="O3" s="79"/>
      <c r="P3" s="345" t="str">
        <f>HYPERLINK('пр.взв.'!G3)</f>
        <v>в.к. 62  кг</v>
      </c>
      <c r="Q3" s="346"/>
      <c r="R3" s="347"/>
      <c r="S3" s="72"/>
      <c r="T3" s="72"/>
    </row>
    <row r="4" spans="1:18" ht="12" customHeight="1" thickBot="1">
      <c r="A4" s="309">
        <v>1</v>
      </c>
      <c r="B4" s="312" t="str">
        <f>VLOOKUP(A4,'пр.взв.'!B6:C133,2,FALSE)</f>
        <v>Акмаев Дамир Шамилевич</v>
      </c>
      <c r="C4" s="312" t="str">
        <f>VLOOKUP(A4,'пр.взв.'!B6:H133,3,FALSE)</f>
        <v>28.06.81 мс</v>
      </c>
      <c r="D4" s="312" t="str">
        <f>VLOOKUP(A4,'пр.взв.'!B6:F133,4,FALSE)</f>
        <v>СПБ</v>
      </c>
      <c r="E4" s="87"/>
      <c r="F4" s="87"/>
      <c r="G4" s="35"/>
      <c r="H4" s="74" t="s">
        <v>10</v>
      </c>
      <c r="I4" s="66"/>
      <c r="J4" s="88"/>
      <c r="K4" s="89"/>
      <c r="L4" s="89"/>
      <c r="M4" s="89"/>
      <c r="N4" s="80"/>
      <c r="O4" s="76"/>
      <c r="P4" s="348"/>
      <c r="Q4" s="349"/>
      <c r="R4" s="350"/>
    </row>
    <row r="5" spans="1:18" ht="12" customHeight="1">
      <c r="A5" s="299"/>
      <c r="B5" s="313"/>
      <c r="C5" s="313"/>
      <c r="D5" s="313"/>
      <c r="E5" s="33" t="s">
        <v>62</v>
      </c>
      <c r="F5" s="31"/>
      <c r="G5" s="39"/>
      <c r="H5" s="40"/>
      <c r="I5" s="41"/>
      <c r="J5" s="71"/>
      <c r="K5" s="89"/>
      <c r="L5" s="89"/>
      <c r="M5" s="89"/>
      <c r="N5" s="80"/>
      <c r="O5" s="80"/>
      <c r="P5" s="80"/>
      <c r="Q5" s="80"/>
      <c r="R5" s="80"/>
    </row>
    <row r="6" spans="1:20" ht="12" customHeight="1" thickBot="1">
      <c r="A6" s="299">
        <v>33</v>
      </c>
      <c r="B6" s="311" t="str">
        <f>VLOOKUP(A6,'пр.взв.'!B8:C135,2,FALSE)</f>
        <v>Савельев Сергей Анатольевич</v>
      </c>
      <c r="C6" s="311" t="str">
        <f>VLOOKUP(A6,'пр.взв.'!B8:H135,3,FALSE)</f>
        <v>07.02.90 кмс</v>
      </c>
      <c r="D6" s="311" t="str">
        <f>VLOOKUP(A6,'пр.взв.'!B8:F135,4,FALSE)</f>
        <v>ЦФО</v>
      </c>
      <c r="E6" s="34" t="s">
        <v>266</v>
      </c>
      <c r="F6" s="45"/>
      <c r="G6" s="31"/>
      <c r="H6" s="46"/>
      <c r="I6" s="43"/>
      <c r="J6" s="88"/>
      <c r="K6" s="89"/>
      <c r="L6" s="8"/>
      <c r="M6" s="36"/>
      <c r="N6" s="148"/>
      <c r="O6" s="148"/>
      <c r="P6" s="148"/>
      <c r="Q6" s="370" t="s">
        <v>26</v>
      </c>
      <c r="R6" s="370"/>
      <c r="S6" s="18"/>
      <c r="T6" s="18"/>
    </row>
    <row r="7" spans="1:20" ht="12" customHeight="1" thickBot="1">
      <c r="A7" s="300"/>
      <c r="B7" s="313"/>
      <c r="C7" s="313"/>
      <c r="D7" s="313"/>
      <c r="E7" s="31"/>
      <c r="F7" s="32"/>
      <c r="G7" s="33" t="s">
        <v>46</v>
      </c>
      <c r="H7" s="42"/>
      <c r="I7" s="41"/>
      <c r="J7" s="91"/>
      <c r="K7" s="87"/>
      <c r="L7" s="96"/>
      <c r="M7" s="36" t="s">
        <v>37</v>
      </c>
      <c r="N7" s="148"/>
      <c r="O7" s="148"/>
      <c r="P7" s="148"/>
      <c r="Q7" s="370"/>
      <c r="R7" s="370"/>
      <c r="S7" s="18"/>
      <c r="T7" s="18"/>
    </row>
    <row r="8" spans="1:20" ht="12" customHeight="1" thickBot="1">
      <c r="A8" s="309">
        <v>17</v>
      </c>
      <c r="B8" s="312" t="str">
        <f>VLOOKUP(A8,'пр.взв.'!B10:C137,2,FALSE)</f>
        <v>Бондарев Александр Витальевич</v>
      </c>
      <c r="C8" s="312" t="str">
        <f>VLOOKUP(A8,'пр.взв.'!B10:H137,3,FALSE)</f>
        <v>27.01.90, мс</v>
      </c>
      <c r="D8" s="312" t="str">
        <f>VLOOKUP(A8,'пр.взв.'!B10:F137,4,FALSE)</f>
        <v>ПФО</v>
      </c>
      <c r="E8" s="87"/>
      <c r="F8" s="31"/>
      <c r="G8" s="34" t="s">
        <v>266</v>
      </c>
      <c r="H8" s="67"/>
      <c r="I8" s="68"/>
      <c r="J8" s="88"/>
      <c r="K8" s="89"/>
      <c r="L8" s="77"/>
      <c r="M8" s="150"/>
      <c r="N8" s="36" t="s">
        <v>50</v>
      </c>
      <c r="O8" s="151"/>
      <c r="P8" s="36"/>
      <c r="Q8" s="37"/>
      <c r="R8" s="38"/>
      <c r="S8" s="18"/>
      <c r="T8" s="18"/>
    </row>
    <row r="9" spans="1:20" ht="12" customHeight="1">
      <c r="A9" s="299"/>
      <c r="B9" s="313"/>
      <c r="C9" s="313"/>
      <c r="D9" s="313"/>
      <c r="E9" s="33" t="s">
        <v>46</v>
      </c>
      <c r="F9" s="47"/>
      <c r="G9" s="31"/>
      <c r="H9" s="40"/>
      <c r="I9" s="69"/>
      <c r="J9" s="43"/>
      <c r="K9" s="89"/>
      <c r="L9" s="94"/>
      <c r="M9" s="51"/>
      <c r="N9" s="48" t="s">
        <v>263</v>
      </c>
      <c r="O9" s="37"/>
      <c r="P9" s="148"/>
      <c r="Q9" s="148"/>
      <c r="R9" s="44"/>
      <c r="S9" s="18"/>
      <c r="T9" s="18"/>
    </row>
    <row r="10" spans="1:20" ht="12" customHeight="1" thickBot="1">
      <c r="A10" s="299">
        <v>49</v>
      </c>
      <c r="B10" s="318">
        <f>VLOOKUP(A10,'пр.взв.'!B12:C139,2,FALSE)</f>
        <v>0</v>
      </c>
      <c r="C10" s="318">
        <f>VLOOKUP(A10,'пр.взв.'!B12:H139,3,FALSE)</f>
        <v>0</v>
      </c>
      <c r="D10" s="318">
        <f>VLOOKUP(A10,'пр.взв.'!B12:F139,4,FALSE)</f>
        <v>0</v>
      </c>
      <c r="E10" s="34"/>
      <c r="F10" s="31"/>
      <c r="G10" s="31"/>
      <c r="H10" s="46"/>
      <c r="I10" s="69"/>
      <c r="J10" s="43"/>
      <c r="K10" s="89"/>
      <c r="L10" s="94"/>
      <c r="M10" s="152" t="s">
        <v>50</v>
      </c>
      <c r="N10" s="51"/>
      <c r="O10" s="36" t="s">
        <v>58</v>
      </c>
      <c r="P10" s="148"/>
      <c r="Q10" s="148"/>
      <c r="R10" s="44"/>
      <c r="S10" s="18"/>
      <c r="T10" s="18"/>
    </row>
    <row r="11" spans="1:20" ht="12" customHeight="1" thickBot="1">
      <c r="A11" s="300"/>
      <c r="B11" s="319"/>
      <c r="C11" s="319"/>
      <c r="D11" s="319"/>
      <c r="E11" s="31"/>
      <c r="F11" s="31"/>
      <c r="G11" s="32"/>
      <c r="H11" s="43"/>
      <c r="I11" s="92"/>
      <c r="J11" s="88"/>
      <c r="K11" s="89"/>
      <c r="L11" s="94"/>
      <c r="M11" s="148"/>
      <c r="N11" s="52" t="s">
        <v>58</v>
      </c>
      <c r="O11" s="153" t="s">
        <v>266</v>
      </c>
      <c r="P11" s="148"/>
      <c r="Q11" s="148"/>
      <c r="R11" s="89"/>
      <c r="S11" s="18"/>
      <c r="T11" s="18"/>
    </row>
    <row r="12" spans="1:20" ht="12" customHeight="1" thickBot="1">
      <c r="A12" s="309">
        <v>9</v>
      </c>
      <c r="B12" s="312" t="str">
        <f>VLOOKUP(A12,'пр.взв.'!B14:C141,2,FALSE)</f>
        <v>Саакян Виталий Рачилович</v>
      </c>
      <c r="C12" s="312" t="str">
        <f>VLOOKUP(A12,'пр.взв.'!B14:H141,3,FALSE)</f>
        <v>10.04.87 мсмк</v>
      </c>
      <c r="D12" s="312" t="str">
        <f>VLOOKUP(A12,'пр.взв.'!B14:F141,4,FALSE)</f>
        <v>ЮФО</v>
      </c>
      <c r="E12" s="87"/>
      <c r="F12" s="87"/>
      <c r="G12" s="31"/>
      <c r="H12" s="41"/>
      <c r="I12" s="33" t="s">
        <v>46</v>
      </c>
      <c r="J12" s="93"/>
      <c r="K12" s="88"/>
      <c r="L12" s="94"/>
      <c r="M12" s="148"/>
      <c r="N12" s="148"/>
      <c r="O12" s="49"/>
      <c r="P12" s="36" t="s">
        <v>46</v>
      </c>
      <c r="Q12" s="148"/>
      <c r="R12" s="88"/>
      <c r="S12" s="18"/>
      <c r="T12" s="18"/>
    </row>
    <row r="13" spans="1:20" ht="12" customHeight="1" thickBot="1">
      <c r="A13" s="299"/>
      <c r="B13" s="313"/>
      <c r="C13" s="313"/>
      <c r="D13" s="313"/>
      <c r="E13" s="33" t="s">
        <v>38</v>
      </c>
      <c r="F13" s="31"/>
      <c r="G13" s="31"/>
      <c r="H13" s="51"/>
      <c r="I13" s="34" t="s">
        <v>263</v>
      </c>
      <c r="J13" s="88"/>
      <c r="K13" s="55"/>
      <c r="L13" s="77"/>
      <c r="M13" s="148"/>
      <c r="N13" s="43"/>
      <c r="O13" s="154" t="s">
        <v>46</v>
      </c>
      <c r="P13" s="155" t="s">
        <v>278</v>
      </c>
      <c r="Q13" s="156"/>
      <c r="R13" s="44"/>
      <c r="S13" s="18"/>
      <c r="T13" s="18"/>
    </row>
    <row r="14" spans="1:20" ht="12" customHeight="1" thickBot="1">
      <c r="A14" s="299">
        <v>41</v>
      </c>
      <c r="B14" s="311" t="str">
        <f>VLOOKUP(A14,'пр.взв.'!B16:C143,2,FALSE)</f>
        <v>Рочев Олег Александрович</v>
      </c>
      <c r="C14" s="311" t="str">
        <f>VLOOKUP(A14,'пр.взв.'!B16:H143,3,FALSE)</f>
        <v>25.07.79 змс</v>
      </c>
      <c r="D14" s="311" t="str">
        <f>VLOOKUP(A14,'пр.взв.'!B16:F143,4,FALSE)</f>
        <v>ПФО</v>
      </c>
      <c r="E14" s="34" t="s">
        <v>263</v>
      </c>
      <c r="F14" s="45"/>
      <c r="G14" s="31"/>
      <c r="H14" s="50"/>
      <c r="I14" s="91"/>
      <c r="J14" s="91"/>
      <c r="K14" s="95"/>
      <c r="L14" s="96"/>
      <c r="M14" s="36"/>
      <c r="N14" s="148"/>
      <c r="O14" s="148"/>
      <c r="P14" s="40"/>
      <c r="Q14" s="156"/>
      <c r="R14" s="44"/>
      <c r="S14" s="149"/>
      <c r="T14" s="18"/>
    </row>
    <row r="15" spans="1:20" ht="12" customHeight="1" thickBot="1">
      <c r="A15" s="300"/>
      <c r="B15" s="313"/>
      <c r="C15" s="313"/>
      <c r="D15" s="313"/>
      <c r="E15" s="31"/>
      <c r="F15" s="32"/>
      <c r="G15" s="33" t="s">
        <v>54</v>
      </c>
      <c r="H15" s="52"/>
      <c r="I15" s="88"/>
      <c r="J15" s="88"/>
      <c r="K15" s="55"/>
      <c r="L15" s="77"/>
      <c r="M15" s="41"/>
      <c r="N15" s="36" t="s">
        <v>60</v>
      </c>
      <c r="O15" s="37"/>
      <c r="P15" s="44"/>
      <c r="Q15" s="164">
        <v>39</v>
      </c>
      <c r="R15" s="44"/>
      <c r="S15" s="149"/>
      <c r="T15" s="18"/>
    </row>
    <row r="16" spans="1:21" ht="12" customHeight="1" thickBot="1">
      <c r="A16" s="309">
        <v>25</v>
      </c>
      <c r="B16" s="312" t="str">
        <f>VLOOKUP(A16,'пр.взв.'!B18:C145,2,FALSE)</f>
        <v>Теплов Алексей Сергеевич</v>
      </c>
      <c r="C16" s="312" t="str">
        <f>VLOOKUP(A16,'пр.взв.'!B18:H145,3,FALSE)</f>
        <v>18.07.88 мс</v>
      </c>
      <c r="D16" s="312" t="str">
        <f>VLOOKUP(A16,'пр.взв.'!B18:F145,4,FALSE)</f>
        <v>ПФО</v>
      </c>
      <c r="E16" s="87"/>
      <c r="F16" s="31"/>
      <c r="G16" s="34" t="s">
        <v>268</v>
      </c>
      <c r="H16" s="46"/>
      <c r="I16" s="91"/>
      <c r="J16" s="91"/>
      <c r="K16" s="95"/>
      <c r="L16" s="96"/>
      <c r="M16" s="43"/>
      <c r="N16" s="150"/>
      <c r="O16" s="37"/>
      <c r="P16" s="40"/>
      <c r="Q16" s="157" t="s">
        <v>263</v>
      </c>
      <c r="R16" s="89"/>
      <c r="S16" s="149"/>
      <c r="T16" s="149"/>
      <c r="U16" s="7"/>
    </row>
    <row r="17" spans="1:21" ht="12" customHeight="1">
      <c r="A17" s="299"/>
      <c r="B17" s="313"/>
      <c r="C17" s="313"/>
      <c r="D17" s="313"/>
      <c r="E17" s="33" t="s">
        <v>54</v>
      </c>
      <c r="F17" s="47"/>
      <c r="G17" s="31"/>
      <c r="H17" s="40"/>
      <c r="I17" s="88"/>
      <c r="J17" s="88"/>
      <c r="K17" s="55"/>
      <c r="L17" s="94"/>
      <c r="M17" s="41"/>
      <c r="N17" s="51"/>
      <c r="O17" s="36" t="s">
        <v>67</v>
      </c>
      <c r="P17" s="40"/>
      <c r="Q17" s="158"/>
      <c r="R17" s="89"/>
      <c r="S17" s="149"/>
      <c r="T17" s="149"/>
      <c r="U17" s="7"/>
    </row>
    <row r="18" spans="1:21" ht="12" customHeight="1" thickBot="1">
      <c r="A18" s="299">
        <v>57</v>
      </c>
      <c r="B18" s="318">
        <f>VLOOKUP(A18,'пр.взв.'!B20:C147,2,FALSE)</f>
        <v>0</v>
      </c>
      <c r="C18" s="318">
        <f>VLOOKUP(A18,'пр.взв.'!B20:H147,3,FALSE)</f>
        <v>0</v>
      </c>
      <c r="D18" s="318">
        <f>VLOOKUP(A18,'пр.взв.'!B20:F147,4,FALSE)</f>
        <v>0</v>
      </c>
      <c r="E18" s="34"/>
      <c r="F18" s="31"/>
      <c r="G18" s="31"/>
      <c r="H18" s="46"/>
      <c r="I18" s="91"/>
      <c r="J18" s="91"/>
      <c r="K18" s="95"/>
      <c r="L18" s="96"/>
      <c r="M18" s="151"/>
      <c r="N18" s="52" t="s">
        <v>67</v>
      </c>
      <c r="O18" s="153" t="s">
        <v>266</v>
      </c>
      <c r="P18" s="40"/>
      <c r="Q18" s="158"/>
      <c r="R18" s="89"/>
      <c r="S18" s="149"/>
      <c r="T18" s="149"/>
      <c r="U18" s="7"/>
    </row>
    <row r="19" spans="1:21" ht="12" customHeight="1" thickBot="1">
      <c r="A19" s="300"/>
      <c r="B19" s="319"/>
      <c r="C19" s="319"/>
      <c r="D19" s="319"/>
      <c r="E19" s="31"/>
      <c r="F19" s="31"/>
      <c r="G19" s="31"/>
      <c r="H19" s="40"/>
      <c r="I19" s="88"/>
      <c r="J19" s="88"/>
      <c r="K19" s="33" t="s">
        <v>65</v>
      </c>
      <c r="L19" s="103"/>
      <c r="M19" s="148"/>
      <c r="N19" s="148"/>
      <c r="O19" s="49"/>
      <c r="P19" s="163" t="s">
        <v>67</v>
      </c>
      <c r="Q19" s="158"/>
      <c r="R19" s="104">
        <v>26</v>
      </c>
      <c r="S19" s="149"/>
      <c r="T19" s="149"/>
      <c r="U19" s="7"/>
    </row>
    <row r="20" spans="1:21" ht="12" customHeight="1" thickBot="1">
      <c r="A20" s="309">
        <v>5</v>
      </c>
      <c r="B20" s="312" t="str">
        <f>VLOOKUP(A20,'пр.взв.'!B6:C133,2,FALSE)</f>
        <v>Селиков Алексей Александрович</v>
      </c>
      <c r="C20" s="312" t="str">
        <f>VLOOKUP(A20,'пр.взв.'!B6:H133,3,FALSE)</f>
        <v>01.06.87 мс</v>
      </c>
      <c r="D20" s="312" t="str">
        <f>VLOOKUP(A20,'пр.взв.'!B6:H133,4,FALSE)</f>
        <v>УФО</v>
      </c>
      <c r="E20" s="87"/>
      <c r="F20" s="87"/>
      <c r="G20" s="35"/>
      <c r="H20" s="35"/>
      <c r="I20" s="36"/>
      <c r="J20" s="37"/>
      <c r="K20" s="34" t="s">
        <v>268</v>
      </c>
      <c r="L20" s="14"/>
      <c r="M20" s="42"/>
      <c r="N20" s="43"/>
      <c r="O20" s="154" t="s">
        <v>48</v>
      </c>
      <c r="P20" s="147" t="s">
        <v>268</v>
      </c>
      <c r="Q20" s="49"/>
      <c r="R20" s="34" t="s">
        <v>263</v>
      </c>
      <c r="S20" s="149"/>
      <c r="T20" s="149"/>
      <c r="U20" s="7"/>
    </row>
    <row r="21" spans="1:21" ht="12" customHeight="1">
      <c r="A21" s="299"/>
      <c r="B21" s="313"/>
      <c r="C21" s="313"/>
      <c r="D21" s="313"/>
      <c r="E21" s="33" t="s">
        <v>65</v>
      </c>
      <c r="F21" s="31"/>
      <c r="G21" s="39"/>
      <c r="H21" s="40"/>
      <c r="I21" s="41"/>
      <c r="J21" s="42"/>
      <c r="K21" s="54"/>
      <c r="L21" s="81"/>
      <c r="M21" s="89"/>
      <c r="N21" s="89"/>
      <c r="O21" s="89"/>
      <c r="P21" s="41"/>
      <c r="Q21" s="161"/>
      <c r="R21" s="87"/>
      <c r="S21" s="149"/>
      <c r="T21" s="149"/>
      <c r="U21" s="7"/>
    </row>
    <row r="22" spans="1:21" ht="12" customHeight="1" thickBot="1">
      <c r="A22" s="299">
        <v>37</v>
      </c>
      <c r="B22" s="311" t="str">
        <f>VLOOKUP(A22,'пр.взв.'!B24:C151,2,FALSE)</f>
        <v>Уин Виталий Юрьевич</v>
      </c>
      <c r="C22" s="311" t="str">
        <f>VLOOKUP(A22,'пр.взв.'!B24:H151,3,FALSE)</f>
        <v>25.06.87 мс</v>
      </c>
      <c r="D22" s="311" t="str">
        <f>VLOOKUP(A22,'пр.взв.'!B24:F151,4,FALSE)</f>
        <v>СФО</v>
      </c>
      <c r="E22" s="34" t="s">
        <v>263</v>
      </c>
      <c r="F22" s="45"/>
      <c r="G22" s="31"/>
      <c r="H22" s="46"/>
      <c r="I22" s="43"/>
      <c r="J22" s="41"/>
      <c r="K22" s="95"/>
      <c r="L22" s="83"/>
      <c r="M22" s="87"/>
      <c r="N22" s="87"/>
      <c r="O22" s="87"/>
      <c r="P22" s="44"/>
      <c r="Q22" s="162"/>
      <c r="R22" s="89"/>
      <c r="S22" s="32"/>
      <c r="T22" s="149"/>
      <c r="U22" s="7"/>
    </row>
    <row r="23" spans="1:21" ht="12" customHeight="1" thickBot="1">
      <c r="A23" s="300"/>
      <c r="B23" s="313"/>
      <c r="C23" s="313"/>
      <c r="D23" s="313"/>
      <c r="E23" s="31"/>
      <c r="F23" s="32"/>
      <c r="G23" s="33" t="s">
        <v>65</v>
      </c>
      <c r="H23" s="42"/>
      <c r="I23" s="41"/>
      <c r="J23" s="43"/>
      <c r="K23" s="55"/>
      <c r="L23" s="88"/>
      <c r="M23" s="55"/>
      <c r="N23" s="89"/>
      <c r="O23" s="89"/>
      <c r="P23" s="89"/>
      <c r="Q23" s="385">
        <v>26</v>
      </c>
      <c r="R23" s="89"/>
      <c r="S23" s="31"/>
      <c r="T23" s="149"/>
      <c r="U23" s="7"/>
    </row>
    <row r="24" spans="1:21" ht="12" customHeight="1" thickBot="1">
      <c r="A24" s="309">
        <v>21</v>
      </c>
      <c r="B24" s="312" t="str">
        <f>VLOOKUP(A24,'пр.взв.'!B26:C153,2,FALSE)</f>
        <v>Сидоренко Александр Александрович</v>
      </c>
      <c r="C24" s="312" t="str">
        <f>VLOOKUP(A24,'пр.взв.'!B26:H153,3,FALSE)</f>
        <v>05.01.88 мс</v>
      </c>
      <c r="D24" s="312" t="str">
        <f>VLOOKUP(A24,'пр.взв.'!B26:F153,4,FALSE)</f>
        <v>МОС</v>
      </c>
      <c r="E24" s="87"/>
      <c r="F24" s="31"/>
      <c r="G24" s="34" t="s">
        <v>266</v>
      </c>
      <c r="H24" s="48"/>
      <c r="I24" s="42"/>
      <c r="J24" s="43"/>
      <c r="K24" s="54"/>
      <c r="L24" s="88"/>
      <c r="M24" s="55"/>
      <c r="N24" s="85"/>
      <c r="O24" s="17"/>
      <c r="P24" s="15"/>
      <c r="Q24" s="77"/>
      <c r="R24" s="44"/>
      <c r="S24" s="7"/>
      <c r="T24" s="7"/>
      <c r="U24" s="7"/>
    </row>
    <row r="25" spans="1:21" ht="12" customHeight="1" thickBot="1">
      <c r="A25" s="299"/>
      <c r="B25" s="313"/>
      <c r="C25" s="313"/>
      <c r="D25" s="313"/>
      <c r="E25" s="33" t="s">
        <v>50</v>
      </c>
      <c r="F25" s="47"/>
      <c r="G25" s="31"/>
      <c r="H25" s="49"/>
      <c r="I25" s="43"/>
      <c r="J25" s="42"/>
      <c r="K25" s="55"/>
      <c r="L25" s="88"/>
      <c r="M25" s="55"/>
      <c r="N25" s="85"/>
      <c r="O25" s="85"/>
      <c r="P25" s="26" t="s">
        <v>25</v>
      </c>
      <c r="Q25" s="85"/>
      <c r="R25" s="85"/>
      <c r="S25" s="7"/>
      <c r="T25" s="7"/>
      <c r="U25" s="7"/>
    </row>
    <row r="26" spans="1:21" ht="12" customHeight="1" thickBot="1">
      <c r="A26" s="299">
        <v>53</v>
      </c>
      <c r="B26" s="318">
        <f>VLOOKUP(A26,'пр.взв.'!B28:C155,2,FALSE)</f>
        <v>0</v>
      </c>
      <c r="C26" s="318">
        <f>VLOOKUP(A26,'пр.взв.'!B28:H155,3,FALSE)</f>
        <v>0</v>
      </c>
      <c r="D26" s="318">
        <f>VLOOKUP(A26,'пр.взв.'!B28:F155,4,FALSE)</f>
        <v>0</v>
      </c>
      <c r="E26" s="34"/>
      <c r="F26" s="31"/>
      <c r="G26" s="31"/>
      <c r="H26" s="50"/>
      <c r="I26" s="43"/>
      <c r="J26" s="41"/>
      <c r="K26" s="95"/>
      <c r="L26" s="91"/>
      <c r="M26" s="95"/>
      <c r="N26" s="351" t="str">
        <f>VLOOKUP(R19,'пр.взв.'!B6:D133,2,FALSE)</f>
        <v>Мацков Владислав Игоревич</v>
      </c>
      <c r="O26" s="352"/>
      <c r="P26" s="352"/>
      <c r="Q26" s="352"/>
      <c r="R26" s="353"/>
      <c r="S26" s="7"/>
      <c r="T26" s="7"/>
      <c r="U26" s="7"/>
    </row>
    <row r="27" spans="1:21" ht="12" customHeight="1" thickBot="1">
      <c r="A27" s="300"/>
      <c r="B27" s="319"/>
      <c r="C27" s="319"/>
      <c r="D27" s="319"/>
      <c r="E27" s="31"/>
      <c r="F27" s="31"/>
      <c r="G27" s="32"/>
      <c r="H27" s="43"/>
      <c r="I27" s="33" t="s">
        <v>65</v>
      </c>
      <c r="J27" s="53"/>
      <c r="K27" s="55"/>
      <c r="L27" s="88"/>
      <c r="M27" s="55"/>
      <c r="N27" s="354"/>
      <c r="O27" s="355"/>
      <c r="P27" s="355"/>
      <c r="Q27" s="355"/>
      <c r="R27" s="356"/>
      <c r="S27" s="7"/>
      <c r="T27" s="7"/>
      <c r="U27" s="7"/>
    </row>
    <row r="28" spans="1:21" ht="12" customHeight="1" thickBot="1">
      <c r="A28" s="309">
        <v>13</v>
      </c>
      <c r="B28" s="312" t="str">
        <f>VLOOKUP(A28,'пр.взв.'!B30:C157,2,FALSE)</f>
        <v>Огузов Альберт Русланович</v>
      </c>
      <c r="C28" s="312" t="str">
        <f>VLOOKUP(A28,'пр.взв.'!B30:H157,3,FALSE)</f>
        <v>28.09.91 мс</v>
      </c>
      <c r="D28" s="312" t="str">
        <f>VLOOKUP(A28,'пр.взв.'!B30:F157,4,FALSE)</f>
        <v>СКФО</v>
      </c>
      <c r="E28" s="87"/>
      <c r="F28" s="87"/>
      <c r="G28" s="31"/>
      <c r="H28" s="41"/>
      <c r="I28" s="34" t="s">
        <v>266</v>
      </c>
      <c r="J28" s="43"/>
      <c r="K28" s="88"/>
      <c r="L28" s="88"/>
      <c r="M28" s="55"/>
      <c r="N28" s="15"/>
      <c r="O28" s="85"/>
      <c r="P28" s="77"/>
      <c r="Q28" s="15"/>
      <c r="R28" s="44"/>
      <c r="S28" s="7"/>
      <c r="T28" s="7"/>
      <c r="U28" s="7"/>
    </row>
    <row r="29" spans="1:21" ht="12" customHeight="1">
      <c r="A29" s="299"/>
      <c r="B29" s="313"/>
      <c r="C29" s="313"/>
      <c r="D29" s="313"/>
      <c r="E29" s="33" t="s">
        <v>42</v>
      </c>
      <c r="F29" s="31"/>
      <c r="G29" s="31"/>
      <c r="H29" s="51"/>
      <c r="I29" s="88"/>
      <c r="J29" s="89"/>
      <c r="K29" s="89"/>
      <c r="L29" s="88"/>
      <c r="M29" s="55"/>
      <c r="N29" s="85"/>
      <c r="P29" s="17"/>
      <c r="Q29" s="15"/>
      <c r="R29" s="44"/>
      <c r="S29" s="7"/>
      <c r="T29" s="7"/>
      <c r="U29" s="7"/>
    </row>
    <row r="30" spans="1:21" ht="12" customHeight="1" thickBot="1">
      <c r="A30" s="299">
        <v>45</v>
      </c>
      <c r="B30" s="318">
        <f>VLOOKUP(A30,'пр.взв.'!B32:C159,2,FALSE)</f>
        <v>0</v>
      </c>
      <c r="C30" s="318">
        <f>VLOOKUP(A30,'пр.взв.'!B32:H159,3,FALSE)</f>
        <v>0</v>
      </c>
      <c r="D30" s="318">
        <f>VLOOKUP(A30,'пр.взв.'!B32:F159,4,FALSE)</f>
        <v>0</v>
      </c>
      <c r="E30" s="34"/>
      <c r="F30" s="45"/>
      <c r="G30" s="31"/>
      <c r="H30" s="50"/>
      <c r="I30" s="91"/>
      <c r="J30" s="87"/>
      <c r="K30" s="87"/>
      <c r="L30" s="91"/>
      <c r="M30" s="95"/>
      <c r="N30" s="85"/>
      <c r="O30" s="85"/>
      <c r="P30" s="26" t="s">
        <v>28</v>
      </c>
      <c r="Q30" s="80"/>
      <c r="R30" s="80"/>
      <c r="S30" s="7"/>
      <c r="T30" s="7"/>
      <c r="U30" s="7"/>
    </row>
    <row r="31" spans="1:21" ht="12" customHeight="1" thickBot="1">
      <c r="A31" s="300"/>
      <c r="B31" s="319"/>
      <c r="C31" s="319"/>
      <c r="D31" s="319"/>
      <c r="E31" s="31"/>
      <c r="F31" s="32"/>
      <c r="G31" s="33" t="s">
        <v>58</v>
      </c>
      <c r="H31" s="52"/>
      <c r="I31" s="88"/>
      <c r="J31" s="89"/>
      <c r="K31" s="89"/>
      <c r="L31" s="88"/>
      <c r="M31" s="393">
        <v>37</v>
      </c>
      <c r="N31" s="85"/>
      <c r="O31" s="85"/>
      <c r="P31" s="80"/>
      <c r="Q31" s="80"/>
      <c r="R31" s="80"/>
      <c r="S31" s="7"/>
      <c r="T31" s="7"/>
      <c r="U31" s="7"/>
    </row>
    <row r="32" spans="1:21" ht="12" customHeight="1" thickBot="1">
      <c r="A32" s="309">
        <v>29</v>
      </c>
      <c r="B32" s="312" t="str">
        <f>VLOOKUP(A32,'пр.взв.'!B34:C161,2,FALSE)</f>
        <v>Саратовцев Вадим Игоревич</v>
      </c>
      <c r="C32" s="312" t="str">
        <f>VLOOKUP(A32,'пр.взв.'!B34:H161,3,FALSE)</f>
        <v>05.10.85 мс</v>
      </c>
      <c r="D32" s="312" t="str">
        <f>VLOOKUP(A32,'пр.взв.'!B34:F161,4,FALSE)</f>
        <v>ПФО</v>
      </c>
      <c r="E32" s="87"/>
      <c r="F32" s="31"/>
      <c r="G32" s="34" t="s">
        <v>266</v>
      </c>
      <c r="H32" s="46"/>
      <c r="I32" s="91"/>
      <c r="J32" s="87"/>
      <c r="K32" s="87"/>
      <c r="L32" s="91"/>
      <c r="M32" s="95"/>
      <c r="N32" s="364" t="str">
        <f>VLOOKUP(M31,'пр.взв.'!B7:D147,2,FALSE)</f>
        <v>Уин Виталий Юрьевич</v>
      </c>
      <c r="O32" s="365"/>
      <c r="P32" s="365"/>
      <c r="Q32" s="365"/>
      <c r="R32" s="366"/>
      <c r="S32" s="7"/>
      <c r="T32" s="7"/>
      <c r="U32" s="7"/>
    </row>
    <row r="33" spans="1:19" ht="12" customHeight="1" thickBot="1">
      <c r="A33" s="299"/>
      <c r="B33" s="313"/>
      <c r="C33" s="313"/>
      <c r="D33" s="313"/>
      <c r="E33" s="33" t="s">
        <v>58</v>
      </c>
      <c r="F33" s="47"/>
      <c r="G33" s="31"/>
      <c r="H33" s="40"/>
      <c r="I33" s="88"/>
      <c r="J33" s="89"/>
      <c r="K33" s="89"/>
      <c r="L33" s="88"/>
      <c r="M33" s="55"/>
      <c r="N33" s="367"/>
      <c r="O33" s="368"/>
      <c r="P33" s="368"/>
      <c r="Q33" s="368"/>
      <c r="R33" s="369"/>
      <c r="S33" s="7"/>
    </row>
    <row r="34" spans="1:18" ht="12" customHeight="1" thickBot="1">
      <c r="A34" s="299">
        <v>61</v>
      </c>
      <c r="B34" s="303">
        <f>VLOOKUP(A34,'пр.взв.'!B36:C163,2,FALSE)</f>
        <v>0</v>
      </c>
      <c r="C34" s="303">
        <f>VLOOKUP(A34,'пр.взв.'!B36:H163,3,FALSE)</f>
        <v>0</v>
      </c>
      <c r="D34" s="303">
        <f>VLOOKUP(A34,'пр.взв.'!B36:F163,4,FALSE)</f>
        <v>0</v>
      </c>
      <c r="E34" s="34"/>
      <c r="F34" s="31"/>
      <c r="G34" s="31"/>
      <c r="H34" s="46"/>
      <c r="I34" s="91"/>
      <c r="J34" s="87"/>
      <c r="K34" s="87"/>
      <c r="L34" s="91"/>
      <c r="M34" s="95"/>
      <c r="N34" s="97"/>
      <c r="O34" s="392" t="s">
        <v>266</v>
      </c>
      <c r="P34" s="392"/>
      <c r="Q34" s="392"/>
      <c r="R34" s="79"/>
    </row>
    <row r="35" spans="1:18" ht="12" customHeight="1" thickBot="1">
      <c r="A35" s="300"/>
      <c r="B35" s="304"/>
      <c r="C35" s="304"/>
      <c r="D35" s="304"/>
      <c r="E35" s="31"/>
      <c r="F35" s="31"/>
      <c r="G35" s="31"/>
      <c r="H35" s="40"/>
      <c r="I35" s="88"/>
      <c r="J35" s="89"/>
      <c r="K35" s="89"/>
      <c r="L35" s="88"/>
      <c r="M35" s="105">
        <v>37</v>
      </c>
      <c r="N35" s="85"/>
      <c r="O35" s="85"/>
      <c r="P35" s="80"/>
      <c r="Q35" s="80"/>
      <c r="R35" s="80"/>
    </row>
    <row r="36" spans="1:18" ht="6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99"/>
      <c r="N36" s="85"/>
      <c r="O36" s="85"/>
      <c r="P36" s="80"/>
      <c r="Q36" s="80"/>
      <c r="R36" s="80"/>
    </row>
    <row r="37" spans="1:18" ht="12" customHeight="1" thickBot="1">
      <c r="A37" s="309">
        <v>3</v>
      </c>
      <c r="B37" s="312" t="str">
        <f>VLOOKUP(A37,'пр.взв.'!B6:H133,2,FALSE)</f>
        <v>Курочкин Максим Игоревич</v>
      </c>
      <c r="C37" s="312" t="str">
        <f>VLOOKUP(A37,'пр.взв.'!B6:H133,3,FALSE)</f>
        <v>18.02.90 мс</v>
      </c>
      <c r="D37" s="312" t="str">
        <f>VLOOKUP(A37,'пр.взв.'!B6:H133,4,FALSE)</f>
        <v>ПФО</v>
      </c>
      <c r="E37" s="87"/>
      <c r="F37" s="87"/>
      <c r="G37" s="35"/>
      <c r="H37" s="89"/>
      <c r="I37" s="66"/>
      <c r="J37" s="88"/>
      <c r="K37" s="89"/>
      <c r="L37" s="88"/>
      <c r="M37" s="100" t="s">
        <v>268</v>
      </c>
      <c r="N37" s="85"/>
      <c r="O37" s="85"/>
      <c r="P37" s="80"/>
      <c r="Q37" s="80"/>
      <c r="R37" s="80"/>
    </row>
    <row r="38" spans="1:13" ht="12" customHeight="1">
      <c r="A38" s="299"/>
      <c r="B38" s="313"/>
      <c r="C38" s="313"/>
      <c r="D38" s="313"/>
      <c r="E38" s="33" t="s">
        <v>36</v>
      </c>
      <c r="F38" s="31"/>
      <c r="G38" s="39"/>
      <c r="H38" s="40"/>
      <c r="I38" s="41"/>
      <c r="J38" s="71"/>
      <c r="K38" s="89"/>
      <c r="L38" s="88"/>
      <c r="M38" s="55"/>
    </row>
    <row r="39" spans="1:43" ht="12" customHeight="1" thickBot="1">
      <c r="A39" s="299">
        <v>35</v>
      </c>
      <c r="B39" s="311" t="str">
        <f>VLOOKUP(A39,'пр.взв.'!B8:H135,2,FALSE)</f>
        <v>Лозовский Сергей Валерьевич</v>
      </c>
      <c r="C39" s="311" t="str">
        <f>VLOOKUP(A39,'пр.взв.'!B8:H135,3,FALSE)</f>
        <v>30.05.89 мс</v>
      </c>
      <c r="D39" s="311" t="str">
        <f>VLOOKUP(A39,'пр.взв.'!B8:H135,4,FALSE)</f>
        <v>УФО</v>
      </c>
      <c r="E39" s="34" t="s">
        <v>266</v>
      </c>
      <c r="F39" s="45"/>
      <c r="G39" s="31"/>
      <c r="H39" s="46"/>
      <c r="I39" s="43"/>
      <c r="J39" s="88"/>
      <c r="K39" s="89"/>
      <c r="L39" s="88"/>
      <c r="M39" s="393">
        <v>4</v>
      </c>
      <c r="N39" s="85"/>
      <c r="O39" s="85"/>
      <c r="P39" s="80"/>
      <c r="Q39" s="80"/>
      <c r="R39" s="8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00"/>
      <c r="B40" s="313"/>
      <c r="C40" s="313"/>
      <c r="D40" s="313"/>
      <c r="E40" s="31"/>
      <c r="F40" s="32"/>
      <c r="G40" s="33" t="s">
        <v>48</v>
      </c>
      <c r="H40" s="42"/>
      <c r="I40" s="41"/>
      <c r="J40" s="91"/>
      <c r="K40" s="87"/>
      <c r="L40" s="91"/>
      <c r="M40" s="95"/>
      <c r="N40" s="357" t="str">
        <f>VLOOKUP(M39,'пр.взв.'!B7:D155,2,FALSE)</f>
        <v>Паньков Александр Владимирович </v>
      </c>
      <c r="O40" s="358"/>
      <c r="P40" s="358"/>
      <c r="Q40" s="358"/>
      <c r="R40" s="35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09">
        <v>19</v>
      </c>
      <c r="B41" s="312" t="str">
        <f>VLOOKUP(A41,'пр.взв.'!B10:H137,2,FALSE)</f>
        <v>Абдуллин Руслан Мансурович</v>
      </c>
      <c r="C41" s="312" t="str">
        <f>VLOOKUP(A41,'пр.взв.'!B10:H137,3,FALSE)</f>
        <v>17.02.89 мс</v>
      </c>
      <c r="D41" s="312" t="str">
        <f>VLOOKUP(A41,'пр.взв.'!B10:H137,4,FALSE)</f>
        <v>СФО</v>
      </c>
      <c r="E41" s="87"/>
      <c r="F41" s="31"/>
      <c r="G41" s="34" t="s">
        <v>268</v>
      </c>
      <c r="H41" s="67"/>
      <c r="I41" s="68"/>
      <c r="J41" s="88"/>
      <c r="K41" s="89"/>
      <c r="L41" s="88"/>
      <c r="M41" s="55"/>
      <c r="N41" s="360"/>
      <c r="O41" s="361"/>
      <c r="P41" s="361"/>
      <c r="Q41" s="361"/>
      <c r="R41" s="362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99"/>
      <c r="B42" s="313"/>
      <c r="C42" s="313"/>
      <c r="D42" s="313"/>
      <c r="E42" s="33" t="s">
        <v>48</v>
      </c>
      <c r="F42" s="47"/>
      <c r="G42" s="31"/>
      <c r="H42" s="40"/>
      <c r="I42" s="69"/>
      <c r="J42" s="43"/>
      <c r="K42" s="89"/>
      <c r="L42" s="88"/>
      <c r="M42" s="55"/>
      <c r="N42" s="15"/>
      <c r="O42" s="85"/>
      <c r="P42" s="77"/>
      <c r="Q42" s="15"/>
      <c r="R42" s="4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99">
        <v>51</v>
      </c>
      <c r="B43" s="318">
        <f>VLOOKUP(A43,'пр.взв.'!B12:H139,2,FALSE)</f>
        <v>0</v>
      </c>
      <c r="C43" s="318">
        <f>VLOOKUP(A43,'пр.взв.'!B12:H139,3,FALSE)</f>
        <v>0</v>
      </c>
      <c r="D43" s="318">
        <f>VLOOKUP(A43,'пр.взв.'!B12:H139,4,FALSE)</f>
        <v>0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26"/>
      <c r="P43" s="17"/>
      <c r="Q43" s="15"/>
      <c r="R43" s="44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300"/>
      <c r="B44" s="319"/>
      <c r="C44" s="319"/>
      <c r="D44" s="319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</row>
    <row r="45" spans="1:18" ht="12" customHeight="1" thickBot="1">
      <c r="A45" s="309">
        <v>11</v>
      </c>
      <c r="B45" s="312" t="str">
        <f>VLOOKUP(A45,'пр.взв.'!B14:H141,2,FALSE)</f>
        <v>Сергеев Виталий Николаевич</v>
      </c>
      <c r="C45" s="312" t="str">
        <f>VLOOKUP(A45,'пр.взв.'!B14:H141,3,FALSE)</f>
        <v>03.01.83 змс</v>
      </c>
      <c r="D45" s="312" t="str">
        <f>VLOOKUP(A45,'пр.взв.'!B14:H141,4,FALSE)</f>
        <v>МОС</v>
      </c>
      <c r="E45" s="87"/>
      <c r="F45" s="87"/>
      <c r="G45" s="31"/>
      <c r="H45" s="41"/>
      <c r="I45" s="33" t="s">
        <v>48</v>
      </c>
      <c r="J45" s="93"/>
      <c r="K45" s="89"/>
      <c r="L45" s="88"/>
      <c r="M45" s="55"/>
      <c r="N45" s="85"/>
      <c r="O45" s="85"/>
      <c r="P45" s="80"/>
      <c r="Q45" s="80"/>
      <c r="R45" s="80"/>
    </row>
    <row r="46" spans="1:18" ht="12" customHeight="1" thickBot="1">
      <c r="A46" s="299"/>
      <c r="B46" s="313"/>
      <c r="C46" s="313"/>
      <c r="D46" s="313"/>
      <c r="E46" s="33" t="s">
        <v>40</v>
      </c>
      <c r="F46" s="31"/>
      <c r="G46" s="31"/>
      <c r="H46" s="51"/>
      <c r="I46" s="34" t="s">
        <v>268</v>
      </c>
      <c r="J46" s="88"/>
      <c r="K46" s="55"/>
      <c r="L46" s="88"/>
      <c r="M46" s="55"/>
      <c r="N46" s="85"/>
      <c r="O46" s="85"/>
      <c r="P46" s="26" t="s">
        <v>25</v>
      </c>
      <c r="Q46" s="85"/>
      <c r="R46" s="85"/>
    </row>
    <row r="47" spans="1:18" ht="12" customHeight="1" thickBot="1">
      <c r="A47" s="299">
        <v>43</v>
      </c>
      <c r="B47" s="318">
        <f>VLOOKUP(A47,'пр.взв.'!B16:H143,2,FALSE)</f>
        <v>0</v>
      </c>
      <c r="C47" s="318">
        <f>VLOOKUP(A47,'пр.взв.'!B16:H143,3,FALSE)</f>
        <v>0</v>
      </c>
      <c r="D47" s="318">
        <f>VLOOKUP(A47,'пр.взв.'!B16:H143,4,FALSE)</f>
        <v>0</v>
      </c>
      <c r="E47" s="34"/>
      <c r="F47" s="45"/>
      <c r="G47" s="31"/>
      <c r="H47" s="50"/>
      <c r="I47" s="91"/>
      <c r="J47" s="91"/>
      <c r="K47" s="95"/>
      <c r="L47" s="91"/>
      <c r="M47" s="95"/>
      <c r="N47" s="351" t="str">
        <f>VLOOKUP('пр.хода Б'!R18,'пр.взв.'!B27:D154,2,FALSE)</f>
        <v>Балыков Владимир Юрьевич</v>
      </c>
      <c r="O47" s="352"/>
      <c r="P47" s="352"/>
      <c r="Q47" s="352"/>
      <c r="R47" s="353"/>
    </row>
    <row r="48" spans="1:18" ht="12" customHeight="1" thickBot="1">
      <c r="A48" s="300"/>
      <c r="B48" s="319"/>
      <c r="C48" s="319"/>
      <c r="D48" s="319"/>
      <c r="E48" s="31"/>
      <c r="F48" s="32"/>
      <c r="G48" s="33" t="s">
        <v>56</v>
      </c>
      <c r="H48" s="52"/>
      <c r="I48" s="88"/>
      <c r="J48" s="88"/>
      <c r="K48" s="55"/>
      <c r="L48" s="88"/>
      <c r="M48" s="55"/>
      <c r="N48" s="354"/>
      <c r="O48" s="355"/>
      <c r="P48" s="355"/>
      <c r="Q48" s="355"/>
      <c r="R48" s="356"/>
    </row>
    <row r="49" spans="1:18" ht="12" customHeight="1" thickBot="1">
      <c r="A49" s="309">
        <v>27</v>
      </c>
      <c r="B49" s="312" t="str">
        <f>VLOOKUP(A49,'пр.взв.'!B18:H145,2,FALSE)</f>
        <v>Аксаментов Евгений Валерьевич</v>
      </c>
      <c r="C49" s="312" t="str">
        <f>VLOOKUP(A49,'пр.взв.'!B18:H145,3,FALSE)</f>
        <v>16.12.89 мсмк</v>
      </c>
      <c r="D49" s="312" t="str">
        <f>VLOOKUP(A49,'пр.взв.'!B18:H145,4,FALSE)</f>
        <v>УФО</v>
      </c>
      <c r="E49" s="87"/>
      <c r="F49" s="31"/>
      <c r="G49" s="34" t="s">
        <v>268</v>
      </c>
      <c r="H49" s="46"/>
      <c r="I49" s="91"/>
      <c r="J49" s="91"/>
      <c r="K49" s="95"/>
      <c r="L49" s="91"/>
      <c r="M49" s="95"/>
      <c r="N49" s="97"/>
      <c r="O49" s="97"/>
      <c r="P49" s="79"/>
      <c r="Q49" s="79"/>
      <c r="R49" s="79"/>
    </row>
    <row r="50" spans="1:18" ht="12" customHeight="1">
      <c r="A50" s="299"/>
      <c r="B50" s="313"/>
      <c r="C50" s="313"/>
      <c r="D50" s="313"/>
      <c r="E50" s="33" t="s">
        <v>56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</row>
    <row r="51" spans="1:18" ht="12" customHeight="1" thickBot="1">
      <c r="A51" s="299">
        <v>59</v>
      </c>
      <c r="B51" s="318">
        <f>VLOOKUP(A51,'пр.взв.'!B20:H147,2,FALSE)</f>
        <v>0</v>
      </c>
      <c r="C51" s="318">
        <f>VLOOKUP(A51,'пр.взв.'!B20:H147,3,FALSE)</f>
        <v>0</v>
      </c>
      <c r="D51" s="318">
        <f>VLOOKUP(A51,'пр.взв.'!B20:H147,4,FALSE)</f>
        <v>0</v>
      </c>
      <c r="E51" s="34"/>
      <c r="F51" s="31"/>
      <c r="G51" s="31"/>
      <c r="H51" s="46"/>
      <c r="I51" s="91"/>
      <c r="J51" s="91"/>
      <c r="K51" s="95"/>
      <c r="L51" s="91"/>
      <c r="M51" s="95"/>
      <c r="N51" s="97"/>
      <c r="O51" s="97"/>
      <c r="P51" s="79"/>
      <c r="Q51" s="79"/>
      <c r="R51" s="79"/>
    </row>
    <row r="52" spans="1:18" ht="12" customHeight="1" thickBot="1">
      <c r="A52" s="300"/>
      <c r="B52" s="319"/>
      <c r="C52" s="319"/>
      <c r="D52" s="319"/>
      <c r="E52" s="31"/>
      <c r="F52" s="31"/>
      <c r="G52" s="31"/>
      <c r="H52" s="40"/>
      <c r="I52" s="88"/>
      <c r="J52" s="88"/>
      <c r="K52" s="33" t="s">
        <v>44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309">
        <v>7</v>
      </c>
      <c r="B53" s="312" t="str">
        <f>VLOOKUP(A53,'пр.взв.'!B6:H133,2,FALSE)</f>
        <v>Тагиров Мурад Магомедович</v>
      </c>
      <c r="C53" s="312" t="str">
        <f>VLOOKUP(A53,'пр.взв.'!B6:H133,3,FALSE)</f>
        <v>08.04..85 мс</v>
      </c>
      <c r="D53" s="312" t="str">
        <f>VLOOKUP(A53,'пр.взв.'!B6:H133,4,FALSE)</f>
        <v>ЦФО</v>
      </c>
      <c r="E53" s="87"/>
      <c r="F53" s="87"/>
      <c r="G53" s="35"/>
      <c r="H53" s="35"/>
      <c r="I53" s="36"/>
      <c r="J53" s="37"/>
      <c r="K53" s="34" t="s">
        <v>268</v>
      </c>
      <c r="L53" s="89"/>
      <c r="M53" s="89"/>
      <c r="N53" s="80"/>
      <c r="O53" s="80"/>
      <c r="P53" s="80"/>
      <c r="Q53" s="80"/>
      <c r="R53" s="80"/>
    </row>
    <row r="54" spans="1:18" ht="12" customHeight="1">
      <c r="A54" s="299"/>
      <c r="B54" s="313"/>
      <c r="C54" s="313"/>
      <c r="D54" s="313"/>
      <c r="E54" s="33" t="s">
        <v>67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299">
        <v>39</v>
      </c>
      <c r="B55" s="311" t="str">
        <f>VLOOKUP(A55,'пр.взв.'!B24:H151,2,FALSE)</f>
        <v>Сливин Александр Игоревич</v>
      </c>
      <c r="C55" s="311" t="str">
        <f>VLOOKUP(A55,'пр.взв.'!B24:H151,3,FALSE)</f>
        <v>11.12.89 кмс</v>
      </c>
      <c r="D55" s="311" t="str">
        <f>VLOOKUP(A55,'пр.взв.'!B24:H151,4,FALSE)</f>
        <v>МОС</v>
      </c>
      <c r="E55" s="34" t="s">
        <v>263</v>
      </c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300"/>
      <c r="B56" s="313"/>
      <c r="C56" s="313"/>
      <c r="D56" s="313"/>
      <c r="E56" s="31"/>
      <c r="F56" s="32"/>
      <c r="G56" s="33" t="s">
        <v>67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309">
        <v>23</v>
      </c>
      <c r="B57" s="312" t="str">
        <f>VLOOKUP(A57,'пр.взв.'!B26:H153,2,FALSE)</f>
        <v>Дзайтаев Ильяс Мусаевич</v>
      </c>
      <c r="C57" s="312" t="str">
        <f>VLOOKUP(A57,'пр.взв.'!B26:H153,3,FALSE)</f>
        <v>21.09.89  мс</v>
      </c>
      <c r="D57" s="312" t="str">
        <f>VLOOKUP(A57,'пр.взв.'!B26:H153,4,FALSE)</f>
        <v>СКФО</v>
      </c>
      <c r="E57" s="87"/>
      <c r="F57" s="31"/>
      <c r="G57" s="34" t="s">
        <v>266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299"/>
      <c r="B58" s="313"/>
      <c r="C58" s="313"/>
      <c r="D58" s="313"/>
      <c r="E58" s="33" t="s">
        <v>52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299">
        <v>55</v>
      </c>
      <c r="B59" s="318">
        <f>VLOOKUP(A59,'пр.взв.'!B28:H155,2,FALSE)</f>
        <v>0</v>
      </c>
      <c r="C59" s="318">
        <f>VLOOKUP(A59,'пр.взв.'!B28:H155,3,FALSE)</f>
        <v>0</v>
      </c>
      <c r="D59" s="318">
        <f>VLOOKUP(A59,'пр.взв.'!B28:H155,4,FALSE)</f>
        <v>0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300"/>
      <c r="B60" s="319"/>
      <c r="C60" s="319"/>
      <c r="D60" s="319"/>
      <c r="E60" s="31"/>
      <c r="F60" s="31"/>
      <c r="G60" s="32"/>
      <c r="H60" s="43"/>
      <c r="I60" s="33" t="s">
        <v>44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309">
        <v>15</v>
      </c>
      <c r="B61" s="312" t="str">
        <f>VLOOKUP(A61,'пр.взв.'!B30:H157,2,FALSE)</f>
        <v>Мудранов Аслан Заудинович</v>
      </c>
      <c r="C61" s="312" t="str">
        <f>VLOOKUP(A61,'пр.взв.'!B30:H157,3,FALSE)</f>
        <v>16.09.87 мс</v>
      </c>
      <c r="D61" s="312" t="str">
        <f>VLOOKUP(A61,'пр.взв.'!B30:H157,4,FALSE)</f>
        <v>ЮФО</v>
      </c>
      <c r="E61" s="87"/>
      <c r="F61" s="87"/>
      <c r="G61" s="31"/>
      <c r="H61" s="41"/>
      <c r="I61" s="34" t="s">
        <v>266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299"/>
      <c r="B62" s="313"/>
      <c r="C62" s="313"/>
      <c r="D62" s="313"/>
      <c r="E62" s="33" t="s">
        <v>44</v>
      </c>
      <c r="F62" s="31"/>
      <c r="G62" s="31"/>
      <c r="H62" s="51"/>
      <c r="I62" s="88"/>
      <c r="J62" s="89"/>
      <c r="K62" s="89"/>
      <c r="L62" s="89"/>
      <c r="M62" s="89"/>
      <c r="N62" s="80"/>
      <c r="O62" s="80"/>
      <c r="P62" s="80"/>
      <c r="Q62" s="80"/>
      <c r="R62" s="80"/>
    </row>
    <row r="63" spans="1:18" ht="12" customHeight="1" thickBot="1">
      <c r="A63" s="299">
        <v>47</v>
      </c>
      <c r="B63" s="318">
        <f>VLOOKUP(A63,'пр.взв.'!B32:H159,2,FALSE)</f>
        <v>0</v>
      </c>
      <c r="C63" s="318">
        <f>VLOOKUP(A63,'пр.взв.'!B32:H159,3,FALSE)</f>
        <v>0</v>
      </c>
      <c r="D63" s="318">
        <f>VLOOKUP(A63,'пр.взв.'!B32:H159,4,FALSE)</f>
        <v>0</v>
      </c>
      <c r="E63" s="34"/>
      <c r="F63" s="45"/>
      <c r="G63" s="31"/>
      <c r="H63" s="50"/>
      <c r="I63" s="91"/>
      <c r="J63" s="87"/>
      <c r="K63" s="20"/>
      <c r="L63" s="20"/>
      <c r="M63" s="20"/>
      <c r="N63" s="20"/>
      <c r="O63" s="20"/>
      <c r="P63" s="20"/>
      <c r="Q63" s="20"/>
      <c r="R63" s="79"/>
    </row>
    <row r="64" spans="1:18" ht="12" customHeight="1" thickBot="1">
      <c r="A64" s="300"/>
      <c r="B64" s="319"/>
      <c r="C64" s="319"/>
      <c r="D64" s="319"/>
      <c r="E64" s="31"/>
      <c r="F64" s="32"/>
      <c r="G64" s="33" t="s">
        <v>44</v>
      </c>
      <c r="H64" s="52"/>
      <c r="I64" s="88"/>
      <c r="J64" s="109" t="str">
        <f>Итоговый!A88</f>
        <v>Гл. судья, судья МК</v>
      </c>
      <c r="L64" s="20"/>
      <c r="M64" s="110"/>
      <c r="N64" s="110"/>
      <c r="O64" s="110"/>
      <c r="Q64" s="112" t="str">
        <f>HYPERLINK('[1]реквизиты'!$G$6)</f>
        <v>Р.М. Бабоян</v>
      </c>
      <c r="R64" s="80"/>
    </row>
    <row r="65" spans="1:18" ht="12" customHeight="1" thickBot="1">
      <c r="A65" s="309">
        <v>31</v>
      </c>
      <c r="B65" s="312" t="str">
        <f>VLOOKUP(A65,'пр.взв.'!B34:H161,2,FALSE)</f>
        <v>Гусев Сергей Викторович</v>
      </c>
      <c r="C65" s="312" t="str">
        <f>VLOOKUP(A65,'пр.взв.'!B34:H161,3,FALSE)</f>
        <v>24.06.82 мс</v>
      </c>
      <c r="D65" s="312" t="str">
        <f>VLOOKUP(A65,'пр.взв.'!B34:H161,4,FALSE)</f>
        <v>ЦФО</v>
      </c>
      <c r="E65" s="87"/>
      <c r="F65" s="31"/>
      <c r="G65" s="34" t="s">
        <v>266</v>
      </c>
      <c r="H65" s="46"/>
      <c r="I65" s="91"/>
      <c r="J65" s="20"/>
      <c r="L65" s="20"/>
      <c r="M65" s="110"/>
      <c r="N65" s="110"/>
      <c r="O65" s="110"/>
      <c r="Q65" s="113" t="str">
        <f>HYPERLINK('[1]реквизиты'!$G$7)</f>
        <v>/ г. Армавир /</v>
      </c>
      <c r="R65" s="79"/>
    </row>
    <row r="66" spans="1:18" ht="12" customHeight="1">
      <c r="A66" s="299"/>
      <c r="B66" s="313"/>
      <c r="C66" s="313"/>
      <c r="D66" s="313"/>
      <c r="E66" s="33" t="s">
        <v>60</v>
      </c>
      <c r="F66" s="47"/>
      <c r="G66" s="31"/>
      <c r="H66" s="40"/>
      <c r="I66" s="88"/>
      <c r="J66" s="20"/>
      <c r="L66" s="20"/>
      <c r="M66" s="110"/>
      <c r="N66" s="110"/>
      <c r="O66" s="110"/>
      <c r="Q66" s="20"/>
      <c r="R66" s="80"/>
    </row>
    <row r="67" spans="1:18" ht="12" customHeight="1" thickBot="1">
      <c r="A67" s="299">
        <v>63</v>
      </c>
      <c r="B67" s="303">
        <f>VLOOKUP(A67,'пр.взв.'!B36:H163,2,FALSE)</f>
        <v>0</v>
      </c>
      <c r="C67" s="303">
        <f>VLOOKUP(A67,'пр.взв.'!B36:H163,3,FALSE)</f>
        <v>0</v>
      </c>
      <c r="D67" s="303">
        <f>VLOOKUP(A67,'пр.взв.'!B36:H163,4,FALSE)</f>
        <v>0</v>
      </c>
      <c r="E67" s="34"/>
      <c r="F67" s="31"/>
      <c r="G67" s="31"/>
      <c r="H67" s="21"/>
      <c r="I67" s="26"/>
      <c r="J67" s="109" t="str">
        <f>Итоговый!A89</f>
        <v>Гл. секретарь, судья МК</v>
      </c>
      <c r="L67" s="20"/>
      <c r="M67" s="110"/>
      <c r="N67" s="110"/>
      <c r="O67" s="110"/>
      <c r="Q67" s="112" t="str">
        <f>HYPERLINK('[1]реквизиты'!$G$8)</f>
        <v>Р.М. Закиров</v>
      </c>
      <c r="R67" s="80"/>
    </row>
    <row r="68" spans="1:18" ht="12" customHeight="1" thickBot="1">
      <c r="A68" s="300"/>
      <c r="B68" s="304"/>
      <c r="C68" s="304"/>
      <c r="D68" s="304"/>
      <c r="E68" s="31"/>
      <c r="F68" s="31"/>
      <c r="G68" s="31"/>
      <c r="H68" s="40"/>
      <c r="I68" s="88"/>
      <c r="J68" s="89"/>
      <c r="K68" s="20"/>
      <c r="L68" s="20"/>
      <c r="M68" s="20"/>
      <c r="N68" s="20"/>
      <c r="O68" s="20"/>
      <c r="Q68" s="113" t="str">
        <f>HYPERLINK('[1]реквизиты'!$G$9)</f>
        <v>/  г. Пермь /</v>
      </c>
      <c r="R68" s="79"/>
    </row>
    <row r="69" spans="1:18" ht="9" customHeight="1">
      <c r="A69" s="79"/>
      <c r="B69" s="79"/>
      <c r="C69" s="79"/>
      <c r="D69" s="79"/>
      <c r="E69" s="87"/>
      <c r="F69" s="79"/>
      <c r="G69" s="79"/>
      <c r="H69" s="79"/>
      <c r="I69" s="79"/>
      <c r="J69" s="79"/>
      <c r="K69" s="20"/>
      <c r="L69" s="20"/>
      <c r="M69" s="20"/>
      <c r="N69" s="20"/>
      <c r="O69" s="20"/>
      <c r="Q69" s="20"/>
      <c r="R69" s="79"/>
    </row>
    <row r="70" spans="1:18" ht="12.75">
      <c r="A70" s="79"/>
      <c r="B70" s="79"/>
      <c r="C70" s="79"/>
      <c r="D70" s="79"/>
      <c r="E70" s="87"/>
      <c r="F70" s="79"/>
      <c r="G70" s="79"/>
      <c r="H70" s="23"/>
      <c r="I70" s="26"/>
      <c r="J70" s="26"/>
      <c r="K70" s="20"/>
      <c r="L70" s="20"/>
      <c r="M70" s="20"/>
      <c r="N70" s="20"/>
      <c r="O70" s="20"/>
      <c r="P70" s="20"/>
      <c r="Q70" s="20"/>
      <c r="R70" s="80"/>
    </row>
    <row r="71" spans="1:18" ht="12.75">
      <c r="A71" s="80"/>
      <c r="B71" s="79"/>
      <c r="C71" s="79"/>
      <c r="D71" s="79"/>
      <c r="E71" s="89"/>
      <c r="F71" s="80"/>
      <c r="G71" s="80"/>
      <c r="H71" s="80"/>
      <c r="I71" s="80"/>
      <c r="J71" s="80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:18" ht="12.75">
      <c r="A72" s="79"/>
      <c r="B72" s="79"/>
      <c r="C72" s="79"/>
      <c r="D72" s="79"/>
      <c r="E72" s="87"/>
      <c r="F72" s="79"/>
      <c r="G72" s="79"/>
      <c r="H72" s="79"/>
      <c r="I72" s="79"/>
      <c r="J72" s="79"/>
      <c r="K72" s="79"/>
      <c r="L72" s="97"/>
      <c r="M72" s="97"/>
      <c r="N72" s="97"/>
      <c r="O72" s="97"/>
      <c r="P72" s="97"/>
      <c r="Q72" s="97"/>
      <c r="R72" s="79"/>
    </row>
    <row r="73" spans="1:18" ht="12.75">
      <c r="A73" s="79"/>
      <c r="B73" s="79"/>
      <c r="C73" s="79"/>
      <c r="D73" s="79"/>
      <c r="E73" s="87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5" ht="12.75">
      <c r="B74" s="79"/>
      <c r="C74" s="79"/>
      <c r="D74" s="79"/>
      <c r="E74" s="18"/>
    </row>
    <row r="75" spans="2:5" ht="12.75">
      <c r="B75" s="79"/>
      <c r="C75" s="79"/>
      <c r="D75" s="79"/>
      <c r="E75" s="18"/>
    </row>
    <row r="76" spans="2:5" ht="12.75">
      <c r="B76" s="79"/>
      <c r="C76" s="79"/>
      <c r="D76" s="79"/>
      <c r="E76" s="18"/>
    </row>
    <row r="77" spans="2:5" ht="12.75">
      <c r="B77" s="79"/>
      <c r="C77" s="79"/>
      <c r="D77" s="79"/>
      <c r="E77" s="18"/>
    </row>
    <row r="78" spans="2:5" ht="12.75">
      <c r="B78" s="79"/>
      <c r="C78" s="79"/>
      <c r="D78" s="79"/>
      <c r="E78" s="18"/>
    </row>
    <row r="79" spans="2:5" ht="12.75">
      <c r="B79" s="79"/>
      <c r="C79" s="79"/>
      <c r="D79" s="79"/>
      <c r="E79" s="18"/>
    </row>
    <row r="80" spans="2:5" ht="12.75">
      <c r="B80" s="79"/>
      <c r="C80" s="79"/>
      <c r="D80" s="79"/>
      <c r="E80" s="18"/>
    </row>
    <row r="81" spans="2:4" ht="12.75">
      <c r="B81" s="79"/>
      <c r="C81" s="79"/>
      <c r="D81" s="79"/>
    </row>
    <row r="82" spans="2:4" ht="12.75">
      <c r="B82" s="79"/>
      <c r="C82" s="79"/>
      <c r="D82" s="79"/>
    </row>
    <row r="83" spans="2:4" ht="12.75">
      <c r="B83" s="79"/>
      <c r="C83" s="79"/>
      <c r="D83" s="79"/>
    </row>
    <row r="84" spans="2:4" ht="12.75">
      <c r="B84" s="79"/>
      <c r="C84" s="79"/>
      <c r="D84" s="79"/>
    </row>
    <row r="85" spans="2:4" ht="12.75">
      <c r="B85" s="79"/>
      <c r="C85" s="79"/>
      <c r="D85" s="79"/>
    </row>
    <row r="86" spans="2:4" ht="12.75">
      <c r="B86" s="79"/>
      <c r="C86" s="79"/>
      <c r="D86" s="79"/>
    </row>
    <row r="87" spans="2:4" ht="12.75">
      <c r="B87" s="79"/>
      <c r="C87" s="79"/>
      <c r="D87" s="79"/>
    </row>
    <row r="88" spans="2:4" ht="12.75">
      <c r="B88" s="79"/>
      <c r="C88" s="79"/>
      <c r="D88" s="79"/>
    </row>
    <row r="89" spans="2:4" ht="12.75">
      <c r="B89" s="79"/>
      <c r="C89" s="79"/>
      <c r="D89" s="79"/>
    </row>
    <row r="90" spans="2:4" ht="12.75">
      <c r="B90" s="79"/>
      <c r="C90" s="79"/>
      <c r="D90" s="79"/>
    </row>
    <row r="91" spans="2:4" ht="12.75">
      <c r="B91" s="79"/>
      <c r="C91" s="79"/>
      <c r="D91" s="79"/>
    </row>
  </sheetData>
  <mergeCells count="139">
    <mergeCell ref="O34:Q34"/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2011-03-13T13:50:00Z</cp:lastPrinted>
  <dcterms:created xsi:type="dcterms:W3CDTF">1996-10-08T23:32:33Z</dcterms:created>
  <dcterms:modified xsi:type="dcterms:W3CDTF">2011-03-13T14:15:26Z</dcterms:modified>
  <cp:category/>
  <cp:version/>
  <cp:contentType/>
  <cp:contentStatus/>
</cp:coreProperties>
</file>