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<sst xmlns="http://schemas.openxmlformats.org/spreadsheetml/2006/main" count="192" uniqueCount="73">
  <si>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</si>
  <si>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</si>
  <si>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</si>
  <si>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</si>
  <si>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</si>
  <si>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</si>
  <si>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</si>
  <si>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</si>
  <si>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</si>
  <si>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</si>
  <si>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</si>
  <si>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</si>
  <si>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</si>
  <si>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</si>
  <si>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</si>
  <si>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</si>
  <si>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</si>
  <si>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</si>
  <si>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</si>
  <si>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</si>
  <si>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</si>
  <si>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</si>
  <si>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</si>
  <si>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</si>
  <si>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</si>
  <si>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</si>
  <si>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</si>
  <si>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</si>
  <si>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</si>
  <si>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</si>
  <si>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</si>
  <si>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</si>
  <si>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</si>
  <si>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</si>
  <si>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</si>
  <si>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</si>
  <si>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</si>
  <si>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</si>
  <si>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</si>
  <si>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</si>
  <si>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</si>
  <si>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</si>
  <si>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</si>
  <si>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</si>
  <si>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</si>
  <si>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7-8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</si>
  <si>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</si>
  <si>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35</t>
  </si>
  <si>
    <t>SEVERYN Igor</t>
  </si>
  <si>
    <t>UKR</t>
  </si>
  <si>
    <t>1.</t>
  </si>
  <si>
    <t>СЕВЕРИН Игорь</t>
  </si>
  <si>
    <t>УКР</t>
  </si>
  <si>
    <t>36</t>
  </si>
  <si>
    <t>KOSEV Marko</t>
  </si>
  <si>
    <t>BGR</t>
  </si>
  <si>
    <t>2.</t>
  </si>
  <si>
    <t>КОСЕВ Марко</t>
  </si>
  <si>
    <t>БГР</t>
  </si>
  <si>
    <t>51</t>
  </si>
  <si>
    <t>DAVIDENKO Ivan</t>
  </si>
  <si>
    <t>RUS</t>
  </si>
  <si>
    <t>3.</t>
  </si>
  <si>
    <t>ДАВИДЕНКО Иван</t>
  </si>
  <si>
    <t>РОС</t>
  </si>
  <si>
    <t>56</t>
  </si>
  <si>
    <t>KARLONAS Donatas</t>
  </si>
  <si>
    <t>LTU</t>
  </si>
  <si>
    <t>4.</t>
  </si>
  <si>
    <t>КАРЛОНАС Донатас</t>
  </si>
  <si>
    <t>ЛИТ</t>
  </si>
  <si>
    <t>Weight category 62 кg.                             Весовая категория  62  кг</t>
  </si>
  <si>
    <t>KORSHUNOV   ALEXANDR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</si>
</sst>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42" applyNumberFormat="1" applyFont="1" applyBorder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6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/>
    </xf>
    <xf numFmtId="0" fontId="1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49" fontId="40" fillId="0" borderId="26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49" fontId="40" fillId="0" borderId="25" xfId="0" applyNumberFormat="1" applyFont="1" applyBorder="1" applyAlignment="1">
      <alignment horizontal="center" vertical="center" wrapText="1"/>
    </xf>
    <xf numFmtId="49" fontId="40" fillId="0" borderId="26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78" fontId="11" fillId="0" borderId="39" xfId="43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0" fontId="28" fillId="24" borderId="0" xfId="42" applyFont="1" applyFill="1" applyBorder="1" applyAlignment="1" applyProtection="1">
      <alignment horizontal="center" vertical="center"/>
      <protection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/>
    </xf>
    <xf numFmtId="0" fontId="29" fillId="25" borderId="44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6" fillId="26" borderId="45" xfId="42" applyFont="1" applyFill="1" applyBorder="1" applyAlignment="1" applyProtection="1">
      <alignment horizontal="center" vertical="center" wrapText="1"/>
      <protection/>
    </xf>
    <xf numFmtId="0" fontId="26" fillId="26" borderId="19" xfId="42" applyFont="1" applyFill="1" applyBorder="1" applyAlignment="1" applyProtection="1">
      <alignment horizontal="center" vertical="center" wrapText="1"/>
      <protection/>
    </xf>
    <xf numFmtId="0" fontId="26" fillId="26" borderId="46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17" borderId="18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43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178" fontId="11" fillId="0" borderId="47" xfId="43" applyFont="1" applyBorder="1" applyAlignment="1">
      <alignment horizontal="center" vertical="center" wrapText="1"/>
    </xf>
    <xf numFmtId="178" fontId="11" fillId="0" borderId="48" xfId="43" applyFont="1" applyBorder="1" applyAlignment="1">
      <alignment horizontal="center" vertical="center" wrapText="1"/>
    </xf>
    <xf numFmtId="178" fontId="11" fillId="0" borderId="10" xfId="43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9" xfId="43" applyNumberFormat="1" applyFont="1" applyBorder="1" applyAlignment="1">
      <alignment horizontal="center" vertical="center" wrapText="1"/>
    </xf>
    <xf numFmtId="0" fontId="11" fillId="0" borderId="50" xfId="43" applyNumberFormat="1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39" xfId="43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78" fontId="12" fillId="24" borderId="36" xfId="43" applyFont="1" applyFill="1" applyBorder="1" applyAlignment="1">
      <alignment horizontal="center" vertical="center" wrapText="1"/>
    </xf>
    <xf numFmtId="178" fontId="12" fillId="24" borderId="39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36" xfId="42" applyFont="1" applyBorder="1" applyAlignment="1" applyProtection="1">
      <alignment horizontal="left" vertical="center" wrapText="1"/>
      <protection/>
    </xf>
    <xf numFmtId="0" fontId="13" fillId="0" borderId="39" xfId="0" applyFont="1" applyBorder="1" applyAlignment="1">
      <alignment horizontal="left" vertical="center" wrapText="1"/>
    </xf>
    <xf numFmtId="0" fontId="13" fillId="0" borderId="36" xfId="42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5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6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13" fillId="0" borderId="57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1" fillId="0" borderId="45" xfId="42" applyNumberFormat="1" applyFont="1" applyFill="1" applyBorder="1" applyAlignment="1" applyProtection="1">
      <alignment horizontal="center" vertical="center" wrapText="1"/>
      <protection/>
    </xf>
    <xf numFmtId="0" fontId="31" fillId="0" borderId="19" xfId="42" applyNumberFormat="1" applyFont="1" applyFill="1" applyBorder="1" applyAlignment="1" applyProtection="1">
      <alignment horizontal="center" vertical="center" wrapText="1"/>
      <protection/>
    </xf>
    <xf numFmtId="0" fontId="31" fillId="0" borderId="46" xfId="42" applyNumberFormat="1" applyFont="1" applyFill="1" applyBorder="1" applyAlignment="1" applyProtection="1">
      <alignment horizontal="center" vertical="center" wrapText="1"/>
      <protection/>
    </xf>
    <xf numFmtId="0" fontId="3" fillId="22" borderId="45" xfId="42" applyNumberFormat="1" applyFont="1" applyFill="1" applyBorder="1" applyAlignment="1" applyProtection="1">
      <alignment horizontal="center" vertical="center" wrapText="1"/>
      <protection/>
    </xf>
    <xf numFmtId="0" fontId="3" fillId="22" borderId="19" xfId="42" applyNumberFormat="1" applyFont="1" applyFill="1" applyBorder="1" applyAlignment="1" applyProtection="1">
      <alignment horizontal="center" vertical="center" wrapText="1"/>
      <protection/>
    </xf>
    <xf numFmtId="0" fontId="3" fillId="22" borderId="46" xfId="42" applyNumberFormat="1" applyFont="1" applyFill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46" xfId="42" applyNumberFormat="1" applyFont="1" applyBorder="1" applyAlignment="1" applyProtection="1">
      <alignment horizontal="center" vertical="center" wrapText="1"/>
      <protection/>
    </xf>
    <xf numFmtId="0" fontId="6" fillId="26" borderId="23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9" fillId="4" borderId="17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/>
    </xf>
    <xf numFmtId="0" fontId="9" fillId="4" borderId="34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4" borderId="39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/>
    </xf>
    <xf numFmtId="0" fontId="9" fillId="26" borderId="17" xfId="0" applyNumberFormat="1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6" fillId="26" borderId="49" xfId="0" applyFont="1" applyFill="1" applyBorder="1" applyAlignment="1">
      <alignment horizontal="center" vertical="center" wrapText="1"/>
    </xf>
    <xf numFmtId="0" fontId="15" fillId="26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 descr="logo[2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4" sqref="A1:I34"/>
    </sheetView>
  </sheetViews>
  <sheetFormatPr defaultColWidth="9.140625" defaultRowHeight="12.75"/>
  <sheetData>
    <row r="1" spans="1:8" ht="15.75" thickBot="1">
      <c r="A1" s="162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163"/>
      <c r="C1" s="163"/>
      <c r="D1" s="163"/>
      <c r="E1" s="163"/>
      <c r="F1" s="163"/>
      <c r="G1" s="163"/>
      <c r="H1" s="164"/>
    </row>
    <row r="2" spans="1:8" ht="12.75">
      <c r="A2" s="165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65"/>
      <c r="C2" s="165"/>
      <c r="D2" s="165"/>
      <c r="E2" s="165"/>
      <c r="F2" s="165"/>
      <c r="G2" s="165"/>
      <c r="H2" s="165"/>
    </row>
    <row r="3" spans="1:8" ht="18">
      <c r="A3" s="166" t="s">
        <v>41</v>
      </c>
      <c r="B3" s="166"/>
      <c r="C3" s="166"/>
      <c r="D3" s="166"/>
      <c r="E3" s="166"/>
      <c r="F3" s="166"/>
      <c r="G3" s="166"/>
      <c r="H3" s="166"/>
    </row>
    <row r="4" spans="1:8" ht="30.75" customHeight="1">
      <c r="A4" s="144" t="str">
        <f>'пр.взв.'!A4</f>
        <v>Weight category 62 кg.                             Весовая категория  62  кг</v>
      </c>
      <c r="B4" s="144"/>
      <c r="C4" s="144"/>
      <c r="D4" s="144"/>
      <c r="E4" s="144"/>
      <c r="F4" s="144"/>
      <c r="G4" s="144"/>
      <c r="H4" s="14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 customHeight="1">
      <c r="A6" s="167" t="s">
        <v>35</v>
      </c>
      <c r="B6" s="161" t="str">
        <f>VLOOKUP(J6,'пр.взв.'!B7:F22,2,FALSE)</f>
        <v>DAVIDENKO Ivan</v>
      </c>
      <c r="C6" s="161"/>
      <c r="D6" s="161"/>
      <c r="E6" s="161"/>
      <c r="F6" s="161"/>
      <c r="G6" s="161"/>
      <c r="H6" s="102">
        <f>VLOOKUP(J6,'пр.взв.'!B7:F22,3,FALSE)</f>
        <v>1986</v>
      </c>
      <c r="I6" s="74"/>
      <c r="J6" s="75">
        <f>'пр.хода'!I13</f>
        <v>3</v>
      </c>
    </row>
    <row r="7" spans="1:10" ht="18" customHeight="1">
      <c r="A7" s="168"/>
      <c r="B7" s="143" t="str">
        <f>VLOOKUP(J7,'пр.взв.'!B8:F23,2,FALSE)</f>
        <v>ДАВИДЕНКО Иван</v>
      </c>
      <c r="C7" s="143"/>
      <c r="D7" s="143"/>
      <c r="E7" s="143"/>
      <c r="F7" s="143"/>
      <c r="G7" s="143"/>
      <c r="H7" s="103"/>
      <c r="I7" s="74"/>
      <c r="J7" s="75" t="s">
        <v>62</v>
      </c>
    </row>
    <row r="8" spans="1:10" ht="18" customHeight="1">
      <c r="A8" s="168"/>
      <c r="B8" s="159" t="str">
        <f>VLOOKUP(J6,'пр.взв.'!B7:F22,4,FALSE)</f>
        <v>RUS</v>
      </c>
      <c r="C8" s="159"/>
      <c r="D8" s="159"/>
      <c r="E8" s="159"/>
      <c r="F8" s="159"/>
      <c r="G8" s="159"/>
      <c r="H8" s="160"/>
      <c r="I8" s="74"/>
      <c r="J8" s="75"/>
    </row>
    <row r="9" spans="1:10" ht="18.75" customHeight="1" thickBot="1">
      <c r="A9" s="169"/>
      <c r="B9" s="145" t="str">
        <f>VLOOKUP(J7,'пр.взв.'!B8:F23,4,FALSE)</f>
        <v>РОС</v>
      </c>
      <c r="C9" s="145"/>
      <c r="D9" s="145"/>
      <c r="E9" s="145"/>
      <c r="F9" s="145"/>
      <c r="G9" s="145"/>
      <c r="H9" s="146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 customHeight="1">
      <c r="A11" s="156" t="s">
        <v>36</v>
      </c>
      <c r="B11" s="161" t="str">
        <f>VLOOKUP(J11,'пр.взв.'!B2:F27,2,FALSE)</f>
        <v>KOSEV Marko</v>
      </c>
      <c r="C11" s="161"/>
      <c r="D11" s="161"/>
      <c r="E11" s="161"/>
      <c r="F11" s="161"/>
      <c r="G11" s="161"/>
      <c r="H11" s="102">
        <f>VLOOKUP(J11,'пр.взв.'!B2:F27,3,FALSE)</f>
        <v>1987</v>
      </c>
      <c r="I11" s="74"/>
      <c r="J11" s="75">
        <f>'пр.хода'!L7</f>
        <v>2</v>
      </c>
    </row>
    <row r="12" spans="1:10" ht="18" customHeight="1">
      <c r="A12" s="157"/>
      <c r="B12" s="143" t="str">
        <f>VLOOKUP(J12,'пр.взв.'!B3:F28,2,FALSE)</f>
        <v>КОСЕВ Марко</v>
      </c>
      <c r="C12" s="143"/>
      <c r="D12" s="143"/>
      <c r="E12" s="143"/>
      <c r="F12" s="143"/>
      <c r="G12" s="143"/>
      <c r="H12" s="103"/>
      <c r="I12" s="74"/>
      <c r="J12" s="75" t="s">
        <v>56</v>
      </c>
    </row>
    <row r="13" spans="1:10" ht="18" customHeight="1">
      <c r="A13" s="157"/>
      <c r="B13" s="159" t="str">
        <f>VLOOKUP(J11,'пр.взв.'!B2:F27,4,FALSE)</f>
        <v>BGR</v>
      </c>
      <c r="C13" s="159"/>
      <c r="D13" s="159"/>
      <c r="E13" s="159"/>
      <c r="F13" s="159"/>
      <c r="G13" s="159"/>
      <c r="H13" s="160"/>
      <c r="I13" s="74"/>
      <c r="J13" s="75"/>
    </row>
    <row r="14" spans="1:10" ht="18.75" customHeight="1" thickBot="1">
      <c r="A14" s="158"/>
      <c r="B14" s="145" t="str">
        <f>VLOOKUP(J12,'пр.взв.'!B3:F28,4,FALSE)</f>
        <v>БГР</v>
      </c>
      <c r="C14" s="145"/>
      <c r="D14" s="145"/>
      <c r="E14" s="145"/>
      <c r="F14" s="145"/>
      <c r="G14" s="145"/>
      <c r="H14" s="146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 customHeight="1">
      <c r="A16" s="153" t="s">
        <v>37</v>
      </c>
      <c r="B16" s="161" t="str">
        <f>VLOOKUP(J16,'пр.взв.'!B1:F32,2,FALSE)</f>
        <v>SEVERYN Igor</v>
      </c>
      <c r="C16" s="161"/>
      <c r="D16" s="161"/>
      <c r="E16" s="161"/>
      <c r="F16" s="161"/>
      <c r="G16" s="161"/>
      <c r="H16" s="102">
        <f>VLOOKUP(J16,'пр.взв.'!B1:F32,3,FALSE)</f>
        <v>1978</v>
      </c>
      <c r="I16" s="74"/>
      <c r="J16" s="75">
        <f>'пр.хода'!C28</f>
        <v>1</v>
      </c>
    </row>
    <row r="17" spans="1:10" ht="18" customHeight="1">
      <c r="A17" s="154"/>
      <c r="B17" s="143" t="str">
        <f>VLOOKUP(J17,'пр.взв.'!B2:F33,2,FALSE)</f>
        <v>СЕВЕРИН Игорь</v>
      </c>
      <c r="C17" s="143"/>
      <c r="D17" s="143"/>
      <c r="E17" s="143"/>
      <c r="F17" s="143"/>
      <c r="G17" s="143"/>
      <c r="H17" s="103"/>
      <c r="I17" s="74"/>
      <c r="J17" s="142" t="s">
        <v>50</v>
      </c>
    </row>
    <row r="18" spans="1:10" ht="18" customHeight="1">
      <c r="A18" s="154"/>
      <c r="B18" s="159" t="str">
        <f>VLOOKUP(J16,'пр.взв.'!B1:F32,4,FALSE)</f>
        <v>UKR</v>
      </c>
      <c r="C18" s="159"/>
      <c r="D18" s="159"/>
      <c r="E18" s="159"/>
      <c r="F18" s="159"/>
      <c r="G18" s="159"/>
      <c r="H18" s="160"/>
      <c r="I18" s="74"/>
      <c r="J18" s="75"/>
    </row>
    <row r="19" spans="1:10" ht="18.75" customHeight="1" thickBot="1">
      <c r="A19" s="155"/>
      <c r="B19" s="145" t="str">
        <f>VLOOKUP(J17,'пр.взв.'!B2:F33,4,FALSE)</f>
        <v>УКР</v>
      </c>
      <c r="C19" s="145"/>
      <c r="D19" s="145"/>
      <c r="E19" s="145"/>
      <c r="F19" s="145"/>
      <c r="G19" s="145"/>
      <c r="H19" s="146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53" t="s">
        <v>37</v>
      </c>
      <c r="B21" s="161" t="str">
        <f>VLOOKUP(J21,'пр.взв.'!B2:F37,2,FALSE)</f>
        <v>KARLONAS Donatas</v>
      </c>
      <c r="C21" s="161"/>
      <c r="D21" s="161"/>
      <c r="E21" s="161"/>
      <c r="F21" s="161"/>
      <c r="G21" s="161"/>
      <c r="H21" s="102">
        <f>VLOOKUP(J21,'пр.взв.'!B2:F37,3,FALSE)</f>
        <v>1986</v>
      </c>
      <c r="I21" s="74"/>
      <c r="J21" s="75">
        <f>'пр.хода'!J28</f>
        <v>4</v>
      </c>
    </row>
    <row r="22" spans="1:10" ht="18" customHeight="1">
      <c r="A22" s="154"/>
      <c r="B22" s="143" t="str">
        <f>VLOOKUP(J22,'пр.взв.'!B3:F38,2,FALSE)</f>
        <v>КАРЛОНАС Донатас</v>
      </c>
      <c r="C22" s="143"/>
      <c r="D22" s="143"/>
      <c r="E22" s="143"/>
      <c r="F22" s="143"/>
      <c r="G22" s="143"/>
      <c r="H22" s="103"/>
      <c r="I22" s="74"/>
      <c r="J22" s="142" t="s">
        <v>68</v>
      </c>
    </row>
    <row r="23" spans="1:9" ht="18" customHeight="1">
      <c r="A23" s="154"/>
      <c r="B23" s="159" t="str">
        <f>VLOOKUP(J21,'пр.взв.'!B2:F37,4,FALSE)</f>
        <v>LTU</v>
      </c>
      <c r="C23" s="159"/>
      <c r="D23" s="159"/>
      <c r="E23" s="159"/>
      <c r="F23" s="159"/>
      <c r="G23" s="159"/>
      <c r="H23" s="160"/>
      <c r="I23" s="74"/>
    </row>
    <row r="24" spans="1:9" ht="18.75" customHeight="1" thickBot="1">
      <c r="A24" s="155"/>
      <c r="B24" s="145" t="str">
        <f>VLOOKUP(J22,'пр.взв.'!B3:F38,4,FALSE)</f>
        <v>ЛИТ</v>
      </c>
      <c r="C24" s="145"/>
      <c r="D24" s="145"/>
      <c r="E24" s="145"/>
      <c r="F24" s="145"/>
      <c r="G24" s="145"/>
      <c r="H24" s="146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42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47" t="s">
        <v>72</v>
      </c>
      <c r="B28" s="148"/>
      <c r="C28" s="148"/>
      <c r="D28" s="148"/>
      <c r="E28" s="148"/>
      <c r="F28" s="148"/>
      <c r="G28" s="148"/>
      <c r="H28" s="149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4" t="s">
        <v>43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5">
    <mergeCell ref="B23:H23"/>
    <mergeCell ref="B24:H24"/>
    <mergeCell ref="B18:H18"/>
    <mergeCell ref="B19:H19"/>
    <mergeCell ref="B21:G21"/>
    <mergeCell ref="B22:G22"/>
    <mergeCell ref="B12:G12"/>
    <mergeCell ref="B16:G16"/>
    <mergeCell ref="B17:G17"/>
    <mergeCell ref="A1:H1"/>
    <mergeCell ref="A2:H2"/>
    <mergeCell ref="A3:H3"/>
    <mergeCell ref="B8:H8"/>
    <mergeCell ref="A6:A9"/>
    <mergeCell ref="B6:G6"/>
    <mergeCell ref="B7:G7"/>
    <mergeCell ref="A4:H4"/>
    <mergeCell ref="B9:H9"/>
    <mergeCell ref="A28:H29"/>
    <mergeCell ref="A21:A24"/>
    <mergeCell ref="A16:A19"/>
    <mergeCell ref="A11:A14"/>
    <mergeCell ref="B13:H13"/>
    <mergeCell ref="B14:H14"/>
    <mergeCell ref="B11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3">
      <selection activeCell="A27" sqref="A3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4" t="s">
        <v>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53.25" customHeight="1">
      <c r="A2" s="90"/>
      <c r="B2" s="141"/>
      <c r="C2" s="141"/>
      <c r="D2" s="174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E2" s="174"/>
      <c r="F2" s="174"/>
      <c r="G2" s="174"/>
      <c r="H2" s="174"/>
      <c r="I2" s="174"/>
      <c r="J2" s="174"/>
      <c r="K2" s="141"/>
    </row>
    <row r="3" spans="1:11" ht="18" customHeight="1">
      <c r="A3" s="175" t="str">
        <f>'пр.взв.'!A4</f>
        <v>Weight category 62 кg.                             Весовая категория  62  кг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7.75" customHeight="1" hidden="1" thickBo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21" customHeight="1" hidden="1" thickBot="1">
      <c r="A5" s="57" t="s">
        <v>13</v>
      </c>
      <c r="B5" s="44" t="s">
        <v>6</v>
      </c>
      <c r="C5" s="46" t="s">
        <v>14</v>
      </c>
      <c r="D5" s="44" t="s">
        <v>7</v>
      </c>
      <c r="E5" s="47" t="s">
        <v>8</v>
      </c>
      <c r="F5" s="43" t="s">
        <v>15</v>
      </c>
      <c r="G5" s="48" t="s">
        <v>39</v>
      </c>
      <c r="H5" s="48" t="s">
        <v>18</v>
      </c>
      <c r="I5" s="48" t="s">
        <v>19</v>
      </c>
      <c r="J5" s="46" t="s">
        <v>40</v>
      </c>
      <c r="K5" s="48" t="s">
        <v>20</v>
      </c>
    </row>
    <row r="6" spans="1:11" ht="19.5" customHeight="1" hidden="1">
      <c r="A6" s="177">
        <v>1</v>
      </c>
      <c r="B6" s="180">
        <f>'пр.хода'!A26</f>
        <v>0</v>
      </c>
      <c r="C6" s="182" t="s">
        <v>21</v>
      </c>
      <c r="D6" s="184" t="e">
        <f>VLOOKUP(B6,'пр.взв.'!B7:E22,2,FALSE)</f>
        <v>#N/A</v>
      </c>
      <c r="E6" s="186" t="e">
        <f>VLOOKUP(B6,'пр.взв.'!B7:E22,3,FALSE)</f>
        <v>#N/A</v>
      </c>
      <c r="F6" s="187" t="e">
        <f>VLOOKUP(B6,'пр.взв.'!B7:E22,4,FALSE)</f>
        <v>#N/A</v>
      </c>
      <c r="G6" s="171"/>
      <c r="H6" s="133"/>
      <c r="I6" s="171"/>
      <c r="J6" s="133"/>
      <c r="K6" s="58" t="s">
        <v>24</v>
      </c>
    </row>
    <row r="7" spans="1:11" ht="19.5" customHeight="1" hidden="1" thickBot="1">
      <c r="A7" s="178"/>
      <c r="B7" s="181"/>
      <c r="C7" s="183"/>
      <c r="D7" s="185"/>
      <c r="E7" s="130"/>
      <c r="F7" s="129"/>
      <c r="G7" s="172"/>
      <c r="H7" s="131"/>
      <c r="I7" s="172"/>
      <c r="J7" s="131"/>
      <c r="K7" s="59" t="s">
        <v>2</v>
      </c>
    </row>
    <row r="8" spans="1:11" ht="19.5" customHeight="1" hidden="1">
      <c r="A8" s="178"/>
      <c r="B8" s="180">
        <f>'пр.хода'!A30</f>
        <v>0</v>
      </c>
      <c r="C8" s="188" t="s">
        <v>22</v>
      </c>
      <c r="D8" s="190" t="e">
        <f>VLOOKUP(B8,'пр.взв.'!B7:E22,2,FALSE)</f>
        <v>#N/A</v>
      </c>
      <c r="E8" s="132" t="e">
        <f>VLOOKUP(B8,'пр.взв.'!B7:E22,3,FALSE)</f>
        <v>#N/A</v>
      </c>
      <c r="F8" s="128" t="e">
        <f>VLOOKUP(B8,'пр.взв.'!B7:E22,4,FALSE)</f>
        <v>#N/A</v>
      </c>
      <c r="G8" s="173"/>
      <c r="H8" s="133"/>
      <c r="I8" s="171"/>
      <c r="J8" s="133"/>
      <c r="K8" s="59" t="s">
        <v>25</v>
      </c>
    </row>
    <row r="9" spans="1:11" ht="19.5" customHeight="1" hidden="1" thickBot="1">
      <c r="A9" s="179"/>
      <c r="B9" s="181"/>
      <c r="C9" s="189"/>
      <c r="D9" s="191"/>
      <c r="E9" s="130"/>
      <c r="F9" s="129"/>
      <c r="G9" s="172"/>
      <c r="H9" s="131"/>
      <c r="I9" s="172"/>
      <c r="J9" s="131"/>
      <c r="K9" s="60"/>
    </row>
    <row r="10" spans="1:11" ht="24" customHeight="1" hidden="1" thickBot="1">
      <c r="A10" s="12"/>
      <c r="B10" s="12"/>
      <c r="C10" s="49"/>
      <c r="D10" s="12"/>
      <c r="E10" s="50"/>
      <c r="F10" s="12"/>
      <c r="G10" s="12"/>
      <c r="H10" s="12"/>
      <c r="I10" s="12"/>
      <c r="J10" s="12"/>
      <c r="K10" s="12"/>
    </row>
    <row r="11" spans="1:11" ht="26.25" hidden="1" thickBot="1">
      <c r="A11" s="45" t="s">
        <v>13</v>
      </c>
      <c r="B11" s="44" t="s">
        <v>6</v>
      </c>
      <c r="C11" s="46" t="s">
        <v>14</v>
      </c>
      <c r="D11" s="44" t="s">
        <v>7</v>
      </c>
      <c r="E11" s="47" t="s">
        <v>8</v>
      </c>
      <c r="F11" s="43" t="s">
        <v>15</v>
      </c>
      <c r="G11" s="48" t="s">
        <v>39</v>
      </c>
      <c r="H11" s="48" t="s">
        <v>18</v>
      </c>
      <c r="I11" s="48" t="s">
        <v>19</v>
      </c>
      <c r="J11" s="46" t="s">
        <v>40</v>
      </c>
      <c r="K11" s="48" t="s">
        <v>20</v>
      </c>
    </row>
    <row r="12" spans="1:11" ht="19.5" customHeight="1" hidden="1">
      <c r="A12" s="177">
        <v>2</v>
      </c>
      <c r="B12" s="180">
        <f>'пр.хода'!F26</f>
        <v>0</v>
      </c>
      <c r="C12" s="182" t="s">
        <v>21</v>
      </c>
      <c r="D12" s="184" t="e">
        <f>VLOOKUP(B12,'пр.взв.'!B7:E22,2,FALSE)</f>
        <v>#N/A</v>
      </c>
      <c r="E12" s="186" t="e">
        <f>VLOOKUP(B12,'пр.взв.'!B7:E22,3,FALSE)</f>
        <v>#N/A</v>
      </c>
      <c r="F12" s="186" t="e">
        <f>VLOOKUP(B12,'пр.взв.'!B7:E22,4,FALSE)</f>
        <v>#N/A</v>
      </c>
      <c r="G12" s="171"/>
      <c r="H12" s="133"/>
      <c r="I12" s="171"/>
      <c r="J12" s="133"/>
      <c r="K12" s="58" t="s">
        <v>24</v>
      </c>
    </row>
    <row r="13" spans="1:11" ht="19.5" customHeight="1" hidden="1" thickBot="1">
      <c r="A13" s="178"/>
      <c r="B13" s="181"/>
      <c r="C13" s="183"/>
      <c r="D13" s="185"/>
      <c r="E13" s="130"/>
      <c r="F13" s="130"/>
      <c r="G13" s="172"/>
      <c r="H13" s="131"/>
      <c r="I13" s="172"/>
      <c r="J13" s="131"/>
      <c r="K13" s="59" t="s">
        <v>2</v>
      </c>
    </row>
    <row r="14" spans="1:11" ht="19.5" customHeight="1" hidden="1">
      <c r="A14" s="178"/>
      <c r="B14" s="180">
        <f>'пр.хода'!F30</f>
        <v>0</v>
      </c>
      <c r="C14" s="188" t="s">
        <v>22</v>
      </c>
      <c r="D14" s="192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73"/>
      <c r="H14" s="133"/>
      <c r="I14" s="171"/>
      <c r="J14" s="133"/>
      <c r="K14" s="59" t="s">
        <v>25</v>
      </c>
    </row>
    <row r="15" spans="1:11" ht="19.5" customHeight="1" hidden="1" thickBot="1">
      <c r="A15" s="179"/>
      <c r="B15" s="181"/>
      <c r="C15" s="189"/>
      <c r="D15" s="185"/>
      <c r="E15" s="130"/>
      <c r="F15" s="130"/>
      <c r="G15" s="172"/>
      <c r="H15" s="131"/>
      <c r="I15" s="172"/>
      <c r="J15" s="131"/>
      <c r="K15" s="60"/>
    </row>
    <row r="16" spans="1:11" ht="19.5" customHeight="1">
      <c r="A16" s="52"/>
      <c r="B16" s="51"/>
      <c r="C16" s="53"/>
      <c r="D16" s="53"/>
      <c r="E16" s="53"/>
      <c r="F16" s="54"/>
      <c r="G16" s="51"/>
      <c r="H16" s="51"/>
      <c r="I16" s="55"/>
      <c r="J16" s="56"/>
      <c r="K16" s="12"/>
    </row>
    <row r="17" spans="1:11" ht="20.25" customHeight="1" thickBot="1">
      <c r="A17" s="193" t="s">
        <v>23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26.25" thickBot="1">
      <c r="A18" s="45" t="s">
        <v>13</v>
      </c>
      <c r="B18" s="44" t="s">
        <v>6</v>
      </c>
      <c r="C18" s="46" t="s">
        <v>14</v>
      </c>
      <c r="D18" s="44" t="s">
        <v>7</v>
      </c>
      <c r="E18" s="47" t="s">
        <v>8</v>
      </c>
      <c r="F18" s="43" t="s">
        <v>15</v>
      </c>
      <c r="G18" s="48" t="s">
        <v>39</v>
      </c>
      <c r="H18" s="48" t="s">
        <v>18</v>
      </c>
      <c r="I18" s="48" t="s">
        <v>19</v>
      </c>
      <c r="J18" s="46" t="s">
        <v>40</v>
      </c>
      <c r="K18" s="48" t="s">
        <v>20</v>
      </c>
    </row>
    <row r="19" spans="1:11" ht="19.5" customHeight="1">
      <c r="A19" s="177"/>
      <c r="B19" s="180">
        <f>'пр.хода'!G8</f>
        <v>3</v>
      </c>
      <c r="C19" s="182" t="s">
        <v>21</v>
      </c>
      <c r="D19" s="184" t="str">
        <f>VLOOKUP(B19,'пр.взв.'!B7:E22,2,FALSE)</f>
        <v>DAVIDENKO Ivan</v>
      </c>
      <c r="E19" s="186">
        <f>VLOOKUP(B19,'пр.взв.'!B7:E22,3,FALSE)</f>
        <v>1986</v>
      </c>
      <c r="F19" s="186" t="str">
        <f>VLOOKUP(B19,'пр.взв.'!B7:E22,4,FALSE)</f>
        <v>RUS</v>
      </c>
      <c r="G19" s="171"/>
      <c r="H19" s="133"/>
      <c r="I19" s="171"/>
      <c r="J19" s="133"/>
      <c r="K19" s="58" t="s">
        <v>24</v>
      </c>
    </row>
    <row r="20" spans="1:11" ht="19.5" customHeight="1" thickBot="1">
      <c r="A20" s="178"/>
      <c r="B20" s="181"/>
      <c r="C20" s="183"/>
      <c r="D20" s="185"/>
      <c r="E20" s="130"/>
      <c r="F20" s="130"/>
      <c r="G20" s="172"/>
      <c r="H20" s="131"/>
      <c r="I20" s="172"/>
      <c r="J20" s="131"/>
      <c r="K20" s="59" t="s">
        <v>2</v>
      </c>
    </row>
    <row r="21" spans="1:11" ht="19.5" customHeight="1">
      <c r="A21" s="178"/>
      <c r="B21" s="180">
        <f>'пр.хода'!G18</f>
        <v>2</v>
      </c>
      <c r="C21" s="188" t="s">
        <v>22</v>
      </c>
      <c r="D21" s="192" t="str">
        <f>VLOOKUP(B21,'пр.взв.'!B7:E22,2,FALSE)</f>
        <v>KOSEV Marko</v>
      </c>
      <c r="E21" s="132">
        <f>VLOOKUP(B21,'пр.взв.'!B7:E22,3,FALSE)</f>
        <v>1987</v>
      </c>
      <c r="F21" s="132" t="str">
        <f>VLOOKUP(B21,'пр.взв.'!B7:E22,4,FALSE)</f>
        <v>BGR</v>
      </c>
      <c r="G21" s="173"/>
      <c r="H21" s="133"/>
      <c r="I21" s="171"/>
      <c r="J21" s="133"/>
      <c r="K21" s="59" t="s">
        <v>25</v>
      </c>
    </row>
    <row r="22" spans="1:11" ht="19.5" customHeight="1" thickBot="1">
      <c r="A22" s="179"/>
      <c r="B22" s="181"/>
      <c r="C22" s="189"/>
      <c r="D22" s="185"/>
      <c r="E22" s="130"/>
      <c r="F22" s="130"/>
      <c r="G22" s="172"/>
      <c r="H22" s="131"/>
      <c r="I22" s="172"/>
      <c r="J22" s="131"/>
      <c r="K22" s="60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1"/>
      <c r="H24" s="170" t="str">
        <f>'[1]реквизиты'!$G$8</f>
        <v>A. Sheyko</v>
      </c>
      <c r="I24" s="170"/>
      <c r="J24" s="17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79"/>
      <c r="G25" s="2"/>
      <c r="H25" s="80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0" t="str">
        <f>'[1]реквизиты'!$G$10</f>
        <v>R. Zakirov</v>
      </c>
      <c r="I26" s="170"/>
      <c r="J26" s="170"/>
      <c r="K26" t="str">
        <f>'[1]реквизиты'!$G$11</f>
        <v>/RUS/</v>
      </c>
    </row>
  </sheetData>
  <sheetProtection/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E14:E15"/>
    <mergeCell ref="F14:F15"/>
    <mergeCell ref="G14:G15"/>
    <mergeCell ref="H14:H15"/>
    <mergeCell ref="B21:B22"/>
    <mergeCell ref="C21:C22"/>
    <mergeCell ref="D21:D22"/>
    <mergeCell ref="I19:I20"/>
    <mergeCell ref="E19:E20"/>
    <mergeCell ref="F21:F22"/>
    <mergeCell ref="G21:G22"/>
    <mergeCell ref="H21:H22"/>
    <mergeCell ref="E21:E22"/>
    <mergeCell ref="I21:I22"/>
    <mergeCell ref="B8:B9"/>
    <mergeCell ref="C8:C9"/>
    <mergeCell ref="D8:D9"/>
    <mergeCell ref="H12:H13"/>
    <mergeCell ref="E12:E13"/>
    <mergeCell ref="F19:F20"/>
    <mergeCell ref="G19:G20"/>
    <mergeCell ref="F12:F13"/>
    <mergeCell ref="G12:G13"/>
    <mergeCell ref="A17:K17"/>
    <mergeCell ref="A19:A22"/>
    <mergeCell ref="B19:B20"/>
    <mergeCell ref="C19:C20"/>
    <mergeCell ref="D19:D20"/>
    <mergeCell ref="J8:J9"/>
    <mergeCell ref="E6:E7"/>
    <mergeCell ref="F6:F7"/>
    <mergeCell ref="G6:G7"/>
    <mergeCell ref="H8:H9"/>
    <mergeCell ref="D2:J2"/>
    <mergeCell ref="H24:J24"/>
    <mergeCell ref="A3:K3"/>
    <mergeCell ref="I6:I7"/>
    <mergeCell ref="A6:A9"/>
    <mergeCell ref="B6:B7"/>
    <mergeCell ref="C6:C7"/>
    <mergeCell ref="D6:D7"/>
    <mergeCell ref="I8:I9"/>
    <mergeCell ref="J6:J7"/>
    <mergeCell ref="H6:H7"/>
    <mergeCell ref="E8:E9"/>
    <mergeCell ref="F8:F9"/>
    <mergeCell ref="G8:G9"/>
    <mergeCell ref="H26:J26"/>
    <mergeCell ref="I12:I13"/>
    <mergeCell ref="J12:J13"/>
    <mergeCell ref="I14:I15"/>
    <mergeCell ref="J21:J22"/>
    <mergeCell ref="H19:H20"/>
    <mergeCell ref="J19:J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3">
      <selection activeCell="K18" sqref="K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8" t="s">
        <v>12</v>
      </c>
      <c r="B1" s="198"/>
      <c r="C1" s="198"/>
      <c r="D1" s="198"/>
      <c r="E1" s="198"/>
      <c r="F1" s="198"/>
    </row>
    <row r="2" spans="1:6" ht="28.5" customHeight="1">
      <c r="A2" s="197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197"/>
      <c r="C2" s="197"/>
      <c r="D2" s="197"/>
      <c r="E2" s="197"/>
      <c r="F2" s="197"/>
    </row>
    <row r="3" spans="1:10" ht="17.25" customHeight="1">
      <c r="A3" s="199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199"/>
      <c r="C3" s="199"/>
      <c r="D3" s="199"/>
      <c r="E3" s="199"/>
      <c r="F3" s="199"/>
      <c r="G3" s="11"/>
      <c r="H3" s="11"/>
      <c r="I3" s="11"/>
      <c r="J3" s="12"/>
    </row>
    <row r="4" spans="1:10" ht="21.75" customHeight="1" thickBot="1">
      <c r="A4" s="203" t="s">
        <v>71</v>
      </c>
      <c r="B4" s="203"/>
      <c r="C4" s="203"/>
      <c r="D4" s="203"/>
      <c r="E4" s="203"/>
      <c r="F4" s="203"/>
      <c r="G4" s="11"/>
      <c r="H4" s="11"/>
      <c r="I4" s="11"/>
      <c r="J4" s="12"/>
    </row>
    <row r="5" spans="1:6" ht="12.75" customHeight="1">
      <c r="A5" s="204" t="s">
        <v>5</v>
      </c>
      <c r="B5" s="206" t="s">
        <v>6</v>
      </c>
      <c r="C5" s="204" t="s">
        <v>7</v>
      </c>
      <c r="D5" s="204" t="s">
        <v>32</v>
      </c>
      <c r="E5" s="204" t="s">
        <v>9</v>
      </c>
      <c r="F5" s="204" t="s">
        <v>10</v>
      </c>
    </row>
    <row r="6" spans="1:6" ht="12.75" customHeight="1" thickBot="1">
      <c r="A6" s="205" t="s">
        <v>5</v>
      </c>
      <c r="B6" s="207"/>
      <c r="C6" s="205" t="s">
        <v>7</v>
      </c>
      <c r="D6" s="205" t="s">
        <v>8</v>
      </c>
      <c r="E6" s="205" t="s">
        <v>9</v>
      </c>
      <c r="F6" s="205" t="s">
        <v>10</v>
      </c>
    </row>
    <row r="7" spans="1:6" ht="12.75" customHeight="1">
      <c r="A7" s="124" t="s">
        <v>47</v>
      </c>
      <c r="B7" s="125">
        <v>1</v>
      </c>
      <c r="C7" s="110" t="s">
        <v>48</v>
      </c>
      <c r="D7" s="88">
        <v>1978</v>
      </c>
      <c r="E7" s="88" t="s">
        <v>49</v>
      </c>
      <c r="F7" s="200"/>
    </row>
    <row r="8" spans="1:6" ht="12.75" customHeight="1">
      <c r="A8" s="126" t="s">
        <v>47</v>
      </c>
      <c r="B8" s="83" t="s">
        <v>50</v>
      </c>
      <c r="C8" s="111" t="s">
        <v>51</v>
      </c>
      <c r="D8" s="109"/>
      <c r="E8" s="109" t="s">
        <v>52</v>
      </c>
      <c r="F8" s="200"/>
    </row>
    <row r="9" spans="1:6" ht="12.75" customHeight="1">
      <c r="A9" s="127" t="s">
        <v>53</v>
      </c>
      <c r="B9" s="84">
        <v>2</v>
      </c>
      <c r="C9" s="110" t="s">
        <v>54</v>
      </c>
      <c r="D9" s="88">
        <v>1987</v>
      </c>
      <c r="E9" s="88" t="s">
        <v>55</v>
      </c>
      <c r="F9" s="200"/>
    </row>
    <row r="10" spans="1:6" ht="12.75" customHeight="1">
      <c r="A10" s="126" t="s">
        <v>53</v>
      </c>
      <c r="B10" s="83" t="s">
        <v>56</v>
      </c>
      <c r="C10" s="111" t="s">
        <v>57</v>
      </c>
      <c r="D10" s="109"/>
      <c r="E10" s="109" t="s">
        <v>58</v>
      </c>
      <c r="F10" s="200"/>
    </row>
    <row r="11" spans="1:6" ht="12.75" customHeight="1">
      <c r="A11" s="124" t="s">
        <v>59</v>
      </c>
      <c r="B11" s="84">
        <v>3</v>
      </c>
      <c r="C11" s="110" t="s">
        <v>60</v>
      </c>
      <c r="D11" s="88">
        <v>1986</v>
      </c>
      <c r="E11" s="88" t="s">
        <v>61</v>
      </c>
      <c r="F11" s="200"/>
    </row>
    <row r="12" spans="1:6" ht="15" customHeight="1">
      <c r="A12" s="126" t="s">
        <v>59</v>
      </c>
      <c r="B12" s="83" t="s">
        <v>62</v>
      </c>
      <c r="C12" s="111" t="s">
        <v>63</v>
      </c>
      <c r="D12" s="109"/>
      <c r="E12" s="109" t="s">
        <v>64</v>
      </c>
      <c r="F12" s="200"/>
    </row>
    <row r="13" spans="1:6" ht="12.75" customHeight="1">
      <c r="A13" s="124" t="s">
        <v>65</v>
      </c>
      <c r="B13" s="84">
        <v>4</v>
      </c>
      <c r="C13" s="110" t="s">
        <v>66</v>
      </c>
      <c r="D13" s="88">
        <v>1986</v>
      </c>
      <c r="E13" s="88" t="s">
        <v>67</v>
      </c>
      <c r="F13" s="200"/>
    </row>
    <row r="14" spans="1:6" ht="15" customHeight="1">
      <c r="A14" s="126" t="s">
        <v>65</v>
      </c>
      <c r="B14" s="83" t="s">
        <v>68</v>
      </c>
      <c r="C14" s="111" t="s">
        <v>69</v>
      </c>
      <c r="D14" s="109"/>
      <c r="E14" s="109" t="s">
        <v>70</v>
      </c>
      <c r="F14" s="200"/>
    </row>
    <row r="15" spans="1:6" ht="15" customHeight="1">
      <c r="A15" s="119"/>
      <c r="B15" s="84"/>
      <c r="C15" s="110"/>
      <c r="D15" s="88"/>
      <c r="E15" s="88"/>
      <c r="F15" s="200"/>
    </row>
    <row r="16" spans="1:6" ht="15.75" customHeight="1">
      <c r="A16" s="118"/>
      <c r="B16" s="83"/>
      <c r="C16" s="111"/>
      <c r="D16" s="82"/>
      <c r="E16" s="82"/>
      <c r="F16" s="200"/>
    </row>
    <row r="17" spans="1:6" ht="12.75" customHeight="1">
      <c r="A17" s="201"/>
      <c r="B17" s="84"/>
      <c r="C17" s="110"/>
      <c r="D17" s="88"/>
      <c r="E17" s="88"/>
      <c r="F17" s="200"/>
    </row>
    <row r="18" spans="1:6" ht="15" customHeight="1">
      <c r="A18" s="202"/>
      <c r="B18" s="83"/>
      <c r="C18" s="111"/>
      <c r="D18" s="82"/>
      <c r="E18" s="82"/>
      <c r="F18" s="200"/>
    </row>
    <row r="19" spans="1:6" ht="12.75" customHeight="1">
      <c r="A19" s="201"/>
      <c r="B19" s="84"/>
      <c r="C19" s="87"/>
      <c r="D19" s="88"/>
      <c r="E19" s="88"/>
      <c r="F19" s="200"/>
    </row>
    <row r="20" spans="1:6" ht="15" customHeight="1">
      <c r="A20" s="202"/>
      <c r="B20" s="83"/>
      <c r="C20" s="89"/>
      <c r="D20" s="82"/>
      <c r="E20" s="82"/>
      <c r="F20" s="200"/>
    </row>
    <row r="21" spans="1:6" ht="12.75" customHeight="1">
      <c r="A21" s="92"/>
      <c r="B21" s="84"/>
      <c r="C21" s="87"/>
      <c r="D21" s="88"/>
      <c r="E21" s="88"/>
      <c r="F21" s="200"/>
    </row>
    <row r="22" spans="1:6" ht="15" customHeight="1">
      <c r="A22" s="93"/>
      <c r="B22" s="83"/>
      <c r="C22" s="89"/>
      <c r="D22" s="82"/>
      <c r="E22" s="82"/>
      <c r="F22" s="200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20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4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D1" s="225"/>
      <c r="E1" s="225"/>
      <c r="F1" s="225"/>
      <c r="G1" s="225"/>
      <c r="H1" s="225"/>
      <c r="I1" s="225"/>
      <c r="J1" s="226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27">
        <f>HYPERLINK('[2]ИТ.ПР'!$A$8)</f>
      </c>
      <c r="D2" s="227"/>
      <c r="E2" s="227"/>
      <c r="F2" s="227"/>
      <c r="G2" s="227"/>
      <c r="H2" s="227"/>
      <c r="I2" s="227"/>
      <c r="J2" s="227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28" t="str">
        <f>HYPERLINK('пр.взв.'!A4)</f>
        <v>Weight category 62 кg.                             Весовая категория  62  кг</v>
      </c>
      <c r="D3" s="229"/>
      <c r="E3" s="229"/>
      <c r="F3" s="229"/>
      <c r="G3" s="229"/>
      <c r="H3" s="229"/>
      <c r="I3" s="229"/>
      <c r="J3" s="230"/>
      <c r="K3" s="40"/>
      <c r="L3" s="40"/>
      <c r="M3" s="40"/>
    </row>
    <row r="4" spans="1:13" ht="16.5" thickBot="1">
      <c r="A4" s="223" t="s">
        <v>0</v>
      </c>
      <c r="B4" s="223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18">
        <v>1</v>
      </c>
      <c r="B5" s="219" t="str">
        <f>VLOOKUP(A5,'пр.взв.'!B7:C22,2,FALSE)</f>
        <v>SEVERYN Igor</v>
      </c>
      <c r="C5" s="220">
        <f>VLOOKUP(B5,'пр.взв.'!C7:D22,2,FALSE)</f>
        <v>1978</v>
      </c>
      <c r="D5" s="221" t="str">
        <f>VLOOKUP(A5,'пр.взв.'!B5:E20,4,FALSE)</f>
        <v>UKR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15"/>
      <c r="B6" s="216"/>
      <c r="C6" s="217"/>
      <c r="D6" s="222"/>
      <c r="E6" s="231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08">
        <v>5</v>
      </c>
      <c r="B7" s="210" t="e">
        <f>VLOOKUP(A7,'пр.взв.'!B9:C24,2,FALSE)</f>
        <v>#N/A</v>
      </c>
      <c r="C7" s="212" t="e">
        <f>VLOOKUP(B7,'пр.взв.'!C9:D24,2,FALSE)</f>
        <v>#N/A</v>
      </c>
      <c r="D7" s="214" t="e">
        <f>VLOOKUP(A7,'пр.взв.'!B5:E20,4,FALSE)</f>
        <v>#N/A</v>
      </c>
      <c r="E7" s="232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15"/>
      <c r="B8" s="216"/>
      <c r="C8" s="217"/>
      <c r="D8" s="213"/>
      <c r="E8" s="19"/>
      <c r="F8" s="21"/>
      <c r="G8" s="231"/>
      <c r="H8" s="25"/>
      <c r="I8" s="19"/>
      <c r="J8" s="19"/>
      <c r="K8" s="19"/>
      <c r="L8" s="19"/>
      <c r="M8" s="19"/>
    </row>
    <row r="9" spans="1:13" ht="15" customHeight="1" thickBot="1">
      <c r="A9" s="218">
        <v>3</v>
      </c>
      <c r="B9" s="219" t="str">
        <f>VLOOKUP(A9,'пр.взв.'!B11:C26,2,FALSE)</f>
        <v>DAVIDENKO Ivan</v>
      </c>
      <c r="C9" s="220">
        <f>VLOOKUP(B9,'пр.взв.'!C11:D26,2,FALSE)</f>
        <v>1986</v>
      </c>
      <c r="D9" s="221" t="str">
        <f>VLOOKUP(A9,'пр.взв.'!B5:E20,4,FALSE)</f>
        <v>RUS</v>
      </c>
      <c r="E9" s="19"/>
      <c r="F9" s="21"/>
      <c r="G9" s="232"/>
      <c r="H9" s="2"/>
      <c r="I9" s="23"/>
      <c r="J9" s="21"/>
      <c r="K9" s="19"/>
      <c r="L9" s="19"/>
      <c r="M9" s="19"/>
    </row>
    <row r="10" spans="1:13" ht="15" customHeight="1">
      <c r="A10" s="215"/>
      <c r="B10" s="216"/>
      <c r="C10" s="217"/>
      <c r="D10" s="222"/>
      <c r="E10" s="231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08">
        <v>7</v>
      </c>
      <c r="B11" s="210" t="e">
        <f>VLOOKUP(A11,'пр.взв.'!B13:C28,2,FALSE)</f>
        <v>#N/A</v>
      </c>
      <c r="C11" s="212" t="e">
        <f>VLOOKUP(B11,'пр.взв.'!C13:D28,2,FALSE)</f>
        <v>#N/A</v>
      </c>
      <c r="D11" s="214" t="e">
        <f>VLOOKUP(A11,'пр.взв.'!B5:E20,4,FALSE)</f>
        <v>#N/A</v>
      </c>
      <c r="E11" s="232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09"/>
      <c r="B12" s="211"/>
      <c r="C12" s="213"/>
      <c r="D12" s="213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8"/>
      <c r="B13" s="68"/>
      <c r="C13" s="68"/>
      <c r="D13" s="69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70"/>
      <c r="B14" s="69"/>
      <c r="C14" s="69"/>
      <c r="D14" s="69"/>
      <c r="E14" s="19"/>
      <c r="F14" s="19"/>
      <c r="G14" s="19"/>
      <c r="H14" s="19"/>
      <c r="I14" s="231"/>
      <c r="J14" s="32"/>
      <c r="K14" s="22"/>
      <c r="L14" s="22"/>
      <c r="M14" s="19"/>
    </row>
    <row r="15" spans="1:10" ht="15" customHeight="1" thickBot="1">
      <c r="A15" s="223" t="s">
        <v>3</v>
      </c>
      <c r="B15" s="223"/>
      <c r="C15" s="69"/>
      <c r="D15" s="69"/>
      <c r="E15" s="19"/>
      <c r="F15" s="19"/>
      <c r="G15" s="19"/>
      <c r="H15" s="19"/>
      <c r="I15" s="232"/>
      <c r="J15" s="2"/>
    </row>
    <row r="16" spans="1:10" ht="15" customHeight="1" thickBot="1">
      <c r="A16" s="218">
        <v>2</v>
      </c>
      <c r="B16" s="219" t="str">
        <f>VLOOKUP(A16,'пр.взв.'!B7:C22,2,FALSE)</f>
        <v>KOSEV Marko</v>
      </c>
      <c r="C16" s="220">
        <f>VLOOKUP(B16,'пр.взв.'!C7:D22,2,FALSE)</f>
        <v>1987</v>
      </c>
      <c r="D16" s="221" t="str">
        <f>VLOOKUP(A16,'пр.взв.'!B6:E21,4,FALSE)</f>
        <v>BGR</v>
      </c>
      <c r="E16" s="19"/>
      <c r="F16" s="19"/>
      <c r="G16" s="19"/>
      <c r="H16" s="19"/>
      <c r="I16" s="29"/>
      <c r="J16" s="2"/>
    </row>
    <row r="17" spans="1:10" ht="15" customHeight="1">
      <c r="A17" s="215"/>
      <c r="B17" s="216"/>
      <c r="C17" s="217"/>
      <c r="D17" s="222"/>
      <c r="E17" s="231"/>
      <c r="F17" s="19"/>
      <c r="G17" s="24"/>
      <c r="H17" s="21"/>
      <c r="I17" s="29"/>
      <c r="J17" s="2"/>
    </row>
    <row r="18" spans="1:10" ht="15" customHeight="1" thickBot="1">
      <c r="A18" s="208">
        <v>6</v>
      </c>
      <c r="B18" s="210" t="e">
        <f>VLOOKUP(A18,'пр.взв.'!B9:C24,2,FALSE)</f>
        <v>#N/A</v>
      </c>
      <c r="C18" s="212" t="e">
        <f>VLOOKUP(B18,'пр.взв.'!C9:D24,2,FALSE)</f>
        <v>#N/A</v>
      </c>
      <c r="D18" s="214" t="e">
        <f>VLOOKUP(A18,'пр.взв.'!B6:E21,4,FALSE)</f>
        <v>#N/A</v>
      </c>
      <c r="E18" s="232"/>
      <c r="F18" s="20"/>
      <c r="G18" s="23"/>
      <c r="H18" s="21"/>
      <c r="I18" s="29"/>
      <c r="J18" s="2"/>
    </row>
    <row r="19" spans="1:10" ht="15" customHeight="1" thickBot="1">
      <c r="A19" s="215"/>
      <c r="B19" s="216"/>
      <c r="C19" s="217"/>
      <c r="D19" s="213"/>
      <c r="E19" s="19"/>
      <c r="F19" s="21"/>
      <c r="G19" s="231"/>
      <c r="H19" s="25"/>
      <c r="I19" s="29"/>
      <c r="J19" s="2"/>
    </row>
    <row r="20" spans="1:8" ht="15" customHeight="1" thickBot="1">
      <c r="A20" s="218">
        <v>4</v>
      </c>
      <c r="B20" s="219" t="str">
        <f>VLOOKUP(A20,'пр.взв.'!B11:C26,2,FALSE)</f>
        <v>KARLONAS Donatas</v>
      </c>
      <c r="C20" s="220">
        <f>VLOOKUP(B20,'пр.взв.'!C11:D26,2,FALSE)</f>
        <v>1986</v>
      </c>
      <c r="D20" s="221" t="str">
        <f>VLOOKUP(A20,'пр.взв.'!B6:E21,4,FALSE)</f>
        <v>LTU</v>
      </c>
      <c r="E20" s="19"/>
      <c r="F20" s="21"/>
      <c r="G20" s="232"/>
      <c r="H20" s="2"/>
    </row>
    <row r="21" spans="1:8" ht="15" customHeight="1">
      <c r="A21" s="215"/>
      <c r="B21" s="216"/>
      <c r="C21" s="217"/>
      <c r="D21" s="222"/>
      <c r="E21" s="231"/>
      <c r="F21" s="22"/>
      <c r="G21" s="23"/>
      <c r="H21" s="21"/>
    </row>
    <row r="22" spans="1:8" ht="15" customHeight="1" thickBot="1">
      <c r="A22" s="208">
        <v>8</v>
      </c>
      <c r="B22" s="210" t="e">
        <f>VLOOKUP(A22,'пр.взв.'!B13:C28,2,FALSE)</f>
        <v>#N/A</v>
      </c>
      <c r="C22" s="212" t="e">
        <f>VLOOKUP(B22,'пр.взв.'!C13:D28,2,FALSE)</f>
        <v>#N/A</v>
      </c>
      <c r="D22" s="214" t="e">
        <f>VLOOKUP(A22,'пр.взв.'!B6:E21,4,FALSE)</f>
        <v>#N/A</v>
      </c>
      <c r="E22" s="232"/>
      <c r="F22" s="19"/>
      <c r="G22" s="24"/>
      <c r="H22" s="21"/>
    </row>
    <row r="23" spans="1:8" ht="15" customHeight="1" thickBot="1">
      <c r="A23" s="209"/>
      <c r="B23" s="211"/>
      <c r="C23" s="213"/>
      <c r="D23" s="213"/>
      <c r="E23" s="19"/>
      <c r="F23" s="19"/>
      <c r="G23" s="24"/>
      <c r="H23" s="21"/>
    </row>
    <row r="26" spans="1:7" ht="12.75">
      <c r="A26" s="9" t="s">
        <v>1</v>
      </c>
      <c r="G26" s="9" t="s">
        <v>11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5:A6"/>
    <mergeCell ref="B5:B6"/>
    <mergeCell ref="C5:C6"/>
    <mergeCell ref="D5:D6"/>
    <mergeCell ref="A4:B4"/>
    <mergeCell ref="C1:J1"/>
    <mergeCell ref="C2:J2"/>
    <mergeCell ref="C3:J3"/>
    <mergeCell ref="A9:A10"/>
    <mergeCell ref="B9:B10"/>
    <mergeCell ref="C9:C10"/>
    <mergeCell ref="D9:D10"/>
    <mergeCell ref="A7:A8"/>
    <mergeCell ref="B7:B8"/>
    <mergeCell ref="C7:C8"/>
    <mergeCell ref="D7:D8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20:A21"/>
    <mergeCell ref="B20:B21"/>
    <mergeCell ref="C20:C21"/>
    <mergeCell ref="D20:D21"/>
    <mergeCell ref="A18:A19"/>
    <mergeCell ref="B18:B19"/>
    <mergeCell ref="C18:C19"/>
    <mergeCell ref="D18:D19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F1">
      <selection activeCell="J1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7" t="s">
        <v>27</v>
      </c>
      <c r="C1" s="237"/>
      <c r="D1" s="237"/>
      <c r="E1" s="237"/>
      <c r="F1" s="237"/>
      <c r="G1" s="237"/>
      <c r="H1" s="237"/>
      <c r="I1" s="237"/>
      <c r="J1" s="61"/>
      <c r="K1" s="237" t="s">
        <v>27</v>
      </c>
      <c r="L1" s="237"/>
      <c r="M1" s="237"/>
      <c r="N1" s="237"/>
      <c r="O1" s="237"/>
      <c r="P1" s="237"/>
      <c r="Q1" s="237"/>
      <c r="R1" s="237"/>
    </row>
    <row r="2" spans="2:18" ht="24.75" customHeight="1" hidden="1">
      <c r="B2" s="272" t="str">
        <f>HYPERLINK('пр.взв.'!A4)</f>
        <v>Weight category 62 кg.                             Весовая категория  62  кг</v>
      </c>
      <c r="C2" s="273"/>
      <c r="D2" s="273"/>
      <c r="E2" s="273"/>
      <c r="F2" s="273"/>
      <c r="G2" s="273"/>
      <c r="H2" s="273"/>
      <c r="I2" s="273"/>
      <c r="J2" s="62"/>
      <c r="K2" s="272" t="str">
        <f>HYPERLINK('пр.взв.'!A4)</f>
        <v>Weight category 62 кg.                             Весовая категория  62  кг</v>
      </c>
      <c r="L2" s="273"/>
      <c r="M2" s="273"/>
      <c r="N2" s="273"/>
      <c r="O2" s="273"/>
      <c r="P2" s="273"/>
      <c r="Q2" s="273"/>
      <c r="R2" s="273"/>
    </row>
    <row r="3" spans="2:18" ht="24.75" customHeight="1" hidden="1" thickBot="1">
      <c r="B3" s="63" t="s">
        <v>2</v>
      </c>
      <c r="C3" s="65" t="s">
        <v>33</v>
      </c>
      <c r="D3" s="67" t="s">
        <v>28</v>
      </c>
      <c r="E3" s="64"/>
      <c r="F3" s="63"/>
      <c r="G3" s="64"/>
      <c r="H3" s="64"/>
      <c r="I3" s="64"/>
      <c r="J3" s="64"/>
      <c r="K3" s="63" t="s">
        <v>3</v>
      </c>
      <c r="L3" s="65" t="s">
        <v>33</v>
      </c>
      <c r="M3" s="67" t="s">
        <v>28</v>
      </c>
      <c r="N3" s="64"/>
      <c r="O3" s="63"/>
      <c r="P3" s="64"/>
      <c r="Q3" s="64"/>
      <c r="R3" s="64"/>
    </row>
    <row r="4" spans="1:18" ht="12.75" customHeight="1" hidden="1">
      <c r="A4" s="186" t="s">
        <v>31</v>
      </c>
      <c r="B4" s="238" t="s">
        <v>6</v>
      </c>
      <c r="C4" s="240" t="s">
        <v>7</v>
      </c>
      <c r="D4" s="240" t="s">
        <v>8</v>
      </c>
      <c r="E4" s="240" t="s">
        <v>15</v>
      </c>
      <c r="F4" s="242" t="s">
        <v>16</v>
      </c>
      <c r="G4" s="243" t="s">
        <v>18</v>
      </c>
      <c r="H4" s="245" t="s">
        <v>19</v>
      </c>
      <c r="I4" s="247" t="s">
        <v>17</v>
      </c>
      <c r="J4" s="186" t="s">
        <v>31</v>
      </c>
      <c r="K4" s="238" t="s">
        <v>6</v>
      </c>
      <c r="L4" s="240" t="s">
        <v>7</v>
      </c>
      <c r="M4" s="240" t="s">
        <v>8</v>
      </c>
      <c r="N4" s="240" t="s">
        <v>15</v>
      </c>
      <c r="O4" s="242" t="s">
        <v>16</v>
      </c>
      <c r="P4" s="243" t="s">
        <v>18</v>
      </c>
      <c r="Q4" s="245" t="s">
        <v>19</v>
      </c>
      <c r="R4" s="247" t="s">
        <v>17</v>
      </c>
    </row>
    <row r="5" spans="1:18" ht="12.75" customHeight="1" hidden="1" thickBot="1">
      <c r="A5" s="130"/>
      <c r="B5" s="239" t="s">
        <v>6</v>
      </c>
      <c r="C5" s="241" t="s">
        <v>7</v>
      </c>
      <c r="D5" s="241" t="s">
        <v>8</v>
      </c>
      <c r="E5" s="241" t="s">
        <v>15</v>
      </c>
      <c r="F5" s="241" t="s">
        <v>16</v>
      </c>
      <c r="G5" s="244"/>
      <c r="H5" s="246"/>
      <c r="I5" s="129" t="s">
        <v>17</v>
      </c>
      <c r="J5" s="130"/>
      <c r="K5" s="239" t="s">
        <v>6</v>
      </c>
      <c r="L5" s="241" t="s">
        <v>7</v>
      </c>
      <c r="M5" s="241" t="s">
        <v>8</v>
      </c>
      <c r="N5" s="241" t="s">
        <v>15</v>
      </c>
      <c r="O5" s="241" t="s">
        <v>16</v>
      </c>
      <c r="P5" s="244"/>
      <c r="Q5" s="246"/>
      <c r="R5" s="129" t="s">
        <v>17</v>
      </c>
    </row>
    <row r="6" spans="1:18" ht="12.75" customHeight="1" hidden="1">
      <c r="A6" s="233">
        <v>1</v>
      </c>
      <c r="B6" s="254">
        <v>1</v>
      </c>
      <c r="C6" s="256" t="str">
        <f>VLOOKUP(B6,'пр.взв.'!B7:E22,2,FALSE)</f>
        <v>SEVERYN Igor</v>
      </c>
      <c r="D6" s="258">
        <f>VLOOKUP(B6,'пр.взв.'!B7:F22,3,FALSE)</f>
        <v>1978</v>
      </c>
      <c r="E6" s="258" t="str">
        <f>VLOOKUP(B6,'пр.взв.'!B7:E22,4,FALSE)</f>
        <v>UKR</v>
      </c>
      <c r="F6" s="248"/>
      <c r="G6" s="250"/>
      <c r="H6" s="251"/>
      <c r="I6" s="252"/>
      <c r="J6" s="233">
        <v>3</v>
      </c>
      <c r="K6" s="254">
        <v>2</v>
      </c>
      <c r="L6" s="256" t="str">
        <f>VLOOKUP(K6,'пр.взв.'!B7:E22,2,FALSE)</f>
        <v>KOSEV Marko</v>
      </c>
      <c r="M6" s="258">
        <f>VLOOKUP(K6,'пр.взв.'!B7:F22,3,FALSE)</f>
        <v>1987</v>
      </c>
      <c r="N6" s="258" t="str">
        <f>VLOOKUP(K6,'пр.взв.'!B7:E22,4,FALSE)</f>
        <v>BGR</v>
      </c>
      <c r="O6" s="248"/>
      <c r="P6" s="250"/>
      <c r="Q6" s="251"/>
      <c r="R6" s="252"/>
    </row>
    <row r="7" spans="1:18" ht="12.75" customHeight="1" hidden="1">
      <c r="A7" s="234"/>
      <c r="B7" s="255"/>
      <c r="C7" s="257"/>
      <c r="D7" s="249"/>
      <c r="E7" s="249"/>
      <c r="F7" s="249"/>
      <c r="G7" s="249"/>
      <c r="H7" s="200"/>
      <c r="I7" s="253"/>
      <c r="J7" s="234"/>
      <c r="K7" s="255"/>
      <c r="L7" s="257"/>
      <c r="M7" s="249"/>
      <c r="N7" s="249"/>
      <c r="O7" s="249"/>
      <c r="P7" s="249"/>
      <c r="Q7" s="200"/>
      <c r="R7" s="253"/>
    </row>
    <row r="8" spans="1:18" ht="12.75" customHeight="1" hidden="1">
      <c r="A8" s="234"/>
      <c r="B8" s="263">
        <v>5</v>
      </c>
      <c r="C8" s="265" t="e">
        <f>VLOOKUP(B8,'пр.взв.'!B7:E22,2,FALSE)</f>
        <v>#N/A</v>
      </c>
      <c r="D8" s="267" t="e">
        <f>VLOOKUP(B8,'пр.взв.'!B7:F22,3,FALSE)</f>
        <v>#N/A</v>
      </c>
      <c r="E8" s="267" t="e">
        <f>VLOOKUP(B8,'пр.взв.'!B7:E22,4,FALSE)</f>
        <v>#N/A</v>
      </c>
      <c r="F8" s="259"/>
      <c r="G8" s="259"/>
      <c r="H8" s="261"/>
      <c r="I8" s="261"/>
      <c r="J8" s="234"/>
      <c r="K8" s="263">
        <v>6</v>
      </c>
      <c r="L8" s="265" t="e">
        <f>VLOOKUP(K8,'пр.взв.'!B7:E22,2,FALSE)</f>
        <v>#N/A</v>
      </c>
      <c r="M8" s="267" t="e">
        <f>VLOOKUP(K8,'пр.взв.'!B7:F22,3,FALSE)</f>
        <v>#N/A</v>
      </c>
      <c r="N8" s="267" t="e">
        <f>VLOOKUP(K8,'пр.взв.'!B7:E22,4,FALSE)</f>
        <v>#N/A</v>
      </c>
      <c r="O8" s="259"/>
      <c r="P8" s="259"/>
      <c r="Q8" s="261"/>
      <c r="R8" s="261"/>
    </row>
    <row r="9" spans="1:18" ht="13.5" customHeight="1" hidden="1" thickBot="1">
      <c r="A9" s="236"/>
      <c r="B9" s="264"/>
      <c r="C9" s="266"/>
      <c r="D9" s="268"/>
      <c r="E9" s="268"/>
      <c r="F9" s="260"/>
      <c r="G9" s="260"/>
      <c r="H9" s="262"/>
      <c r="I9" s="262"/>
      <c r="J9" s="236"/>
      <c r="K9" s="264"/>
      <c r="L9" s="266"/>
      <c r="M9" s="268"/>
      <c r="N9" s="268"/>
      <c r="O9" s="260"/>
      <c r="P9" s="260"/>
      <c r="Q9" s="262"/>
      <c r="R9" s="262"/>
    </row>
    <row r="10" spans="1:18" ht="12.75" customHeight="1" hidden="1">
      <c r="A10" s="233">
        <v>2</v>
      </c>
      <c r="B10" s="270">
        <v>3</v>
      </c>
      <c r="C10" s="256" t="str">
        <f>VLOOKUP(B10,'пр.взв.'!B7:E22,2,FALSE)</f>
        <v>DAVIDENKO Ivan</v>
      </c>
      <c r="D10" s="258">
        <f>VLOOKUP(B10,'пр.взв.'!B7:F22,3,FALSE)</f>
        <v>1986</v>
      </c>
      <c r="E10" s="258" t="str">
        <f>VLOOKUP(B10,'пр.взв.'!B7:E22,4,FALSE)</f>
        <v>RUS</v>
      </c>
      <c r="F10" s="249"/>
      <c r="G10" s="269"/>
      <c r="H10" s="200"/>
      <c r="I10" s="267"/>
      <c r="J10" s="233">
        <v>4</v>
      </c>
      <c r="K10" s="270">
        <v>4</v>
      </c>
      <c r="L10" s="256" t="str">
        <f>VLOOKUP(K10,'пр.взв.'!B7:E22,2,FALSE)</f>
        <v>KARLONAS Donatas</v>
      </c>
      <c r="M10" s="258">
        <f>VLOOKUP(K10,'пр.взв.'!B7:F22,3,FALSE)</f>
        <v>1986</v>
      </c>
      <c r="N10" s="258" t="str">
        <f>VLOOKUP(K10,'пр.взв.'!B7:E22,4,FALSE)</f>
        <v>LTU</v>
      </c>
      <c r="O10" s="249"/>
      <c r="P10" s="269"/>
      <c r="Q10" s="200"/>
      <c r="R10" s="267"/>
    </row>
    <row r="11" spans="1:18" ht="12.75" customHeight="1" hidden="1">
      <c r="A11" s="234"/>
      <c r="B11" s="271"/>
      <c r="C11" s="257"/>
      <c r="D11" s="249"/>
      <c r="E11" s="249"/>
      <c r="F11" s="249"/>
      <c r="G11" s="249"/>
      <c r="H11" s="200"/>
      <c r="I11" s="253"/>
      <c r="J11" s="234"/>
      <c r="K11" s="271"/>
      <c r="L11" s="257"/>
      <c r="M11" s="249"/>
      <c r="N11" s="249"/>
      <c r="O11" s="249"/>
      <c r="P11" s="249"/>
      <c r="Q11" s="200"/>
      <c r="R11" s="253"/>
    </row>
    <row r="12" spans="1:18" ht="12.75" customHeight="1" hidden="1">
      <c r="A12" s="234"/>
      <c r="B12" s="263">
        <v>7</v>
      </c>
      <c r="C12" s="265" t="e">
        <f>VLOOKUP(B12,'пр.взв.'!B7:E22,2,FALSE)</f>
        <v>#N/A</v>
      </c>
      <c r="D12" s="267" t="e">
        <f>VLOOKUP(B12,'пр.взв.'!B7:F22,3,FALSE)</f>
        <v>#N/A</v>
      </c>
      <c r="E12" s="267" t="e">
        <f>VLOOKUP(B12,'пр.взв.'!B7:E22,4,FALSE)</f>
        <v>#N/A</v>
      </c>
      <c r="F12" s="259"/>
      <c r="G12" s="259"/>
      <c r="H12" s="261"/>
      <c r="I12" s="261"/>
      <c r="J12" s="234"/>
      <c r="K12" s="263">
        <v>8</v>
      </c>
      <c r="L12" s="265" t="e">
        <f>VLOOKUP(K12,'пр.взв.'!B7:E22,2,FALSE)</f>
        <v>#N/A</v>
      </c>
      <c r="M12" s="267" t="e">
        <f>VLOOKUP(K12,'пр.взв.'!B7:F22,3,FALSE)</f>
        <v>#N/A</v>
      </c>
      <c r="N12" s="267" t="e">
        <f>VLOOKUP(K12,'пр.взв.'!B7:E22,4,FALSE)</f>
        <v>#N/A</v>
      </c>
      <c r="O12" s="259"/>
      <c r="P12" s="259"/>
      <c r="Q12" s="261"/>
      <c r="R12" s="261"/>
    </row>
    <row r="13" spans="1:18" ht="12.75" customHeight="1" hidden="1">
      <c r="A13" s="235"/>
      <c r="B13" s="270"/>
      <c r="C13" s="257"/>
      <c r="D13" s="249"/>
      <c r="E13" s="249"/>
      <c r="F13" s="248"/>
      <c r="G13" s="248"/>
      <c r="H13" s="252"/>
      <c r="I13" s="252"/>
      <c r="J13" s="235"/>
      <c r="K13" s="270"/>
      <c r="L13" s="257"/>
      <c r="M13" s="249"/>
      <c r="N13" s="249"/>
      <c r="O13" s="248"/>
      <c r="P13" s="248"/>
      <c r="Q13" s="252"/>
      <c r="R13" s="252"/>
    </row>
    <row r="15" spans="2:16" ht="15.75">
      <c r="B15" s="272" t="str">
        <f>B2</f>
        <v>Weight category 62 кg.                             Весовая категория  62  кг</v>
      </c>
      <c r="C15" s="273"/>
      <c r="D15" s="273"/>
      <c r="E15" s="273"/>
      <c r="F15" s="273"/>
      <c r="G15" s="273"/>
      <c r="H15" s="273"/>
      <c r="I15" s="273"/>
      <c r="K15" s="272" t="str">
        <f>K2</f>
        <v>Weight category 62 кg.                             Весовая категория  62  кг</v>
      </c>
      <c r="L15" s="273"/>
      <c r="M15" s="273"/>
      <c r="N15" s="273"/>
      <c r="O15" s="273"/>
      <c r="P15" s="273"/>
    </row>
    <row r="16" spans="2:18" ht="24.75" customHeight="1" thickBot="1">
      <c r="B16" s="63" t="s">
        <v>2</v>
      </c>
      <c r="C16" s="274" t="s">
        <v>34</v>
      </c>
      <c r="D16" s="274"/>
      <c r="E16" s="274"/>
      <c r="F16" s="274"/>
      <c r="G16" s="274"/>
      <c r="H16" s="274"/>
      <c r="I16" s="274"/>
      <c r="J16" s="72"/>
      <c r="K16" s="63" t="s">
        <v>3</v>
      </c>
      <c r="L16" s="274" t="s">
        <v>34</v>
      </c>
      <c r="M16" s="274"/>
      <c r="N16" s="274"/>
      <c r="O16" s="274"/>
      <c r="P16" s="274"/>
      <c r="Q16" s="274"/>
      <c r="R16" s="274"/>
    </row>
    <row r="17" spans="1:18" ht="12.75" customHeight="1">
      <c r="A17" s="186" t="s">
        <v>31</v>
      </c>
      <c r="B17" s="238" t="s">
        <v>6</v>
      </c>
      <c r="C17" s="240" t="s">
        <v>7</v>
      </c>
      <c r="D17" s="240" t="s">
        <v>8</v>
      </c>
      <c r="E17" s="240" t="s">
        <v>15</v>
      </c>
      <c r="F17" s="242" t="s">
        <v>16</v>
      </c>
      <c r="G17" s="243" t="s">
        <v>18</v>
      </c>
      <c r="H17" s="245" t="s">
        <v>19</v>
      </c>
      <c r="I17" s="247" t="s">
        <v>17</v>
      </c>
      <c r="J17" s="186" t="s">
        <v>31</v>
      </c>
      <c r="K17" s="238" t="s">
        <v>6</v>
      </c>
      <c r="L17" s="240" t="s">
        <v>7</v>
      </c>
      <c r="M17" s="240" t="s">
        <v>8</v>
      </c>
      <c r="N17" s="240" t="s">
        <v>15</v>
      </c>
      <c r="O17" s="242" t="s">
        <v>16</v>
      </c>
      <c r="P17" s="243" t="s">
        <v>18</v>
      </c>
      <c r="Q17" s="245" t="s">
        <v>19</v>
      </c>
      <c r="R17" s="247" t="s">
        <v>17</v>
      </c>
    </row>
    <row r="18" spans="1:18" ht="12.75" customHeight="1" thickBot="1">
      <c r="A18" s="130"/>
      <c r="B18" s="239" t="s">
        <v>6</v>
      </c>
      <c r="C18" s="241" t="s">
        <v>7</v>
      </c>
      <c r="D18" s="241" t="s">
        <v>8</v>
      </c>
      <c r="E18" s="241" t="s">
        <v>15</v>
      </c>
      <c r="F18" s="241" t="s">
        <v>16</v>
      </c>
      <c r="G18" s="244"/>
      <c r="H18" s="246"/>
      <c r="I18" s="129" t="s">
        <v>17</v>
      </c>
      <c r="J18" s="130"/>
      <c r="K18" s="239" t="s">
        <v>6</v>
      </c>
      <c r="L18" s="241" t="s">
        <v>7</v>
      </c>
      <c r="M18" s="241" t="s">
        <v>8</v>
      </c>
      <c r="N18" s="241" t="s">
        <v>15</v>
      </c>
      <c r="O18" s="241" t="s">
        <v>16</v>
      </c>
      <c r="P18" s="244"/>
      <c r="Q18" s="246"/>
      <c r="R18" s="129" t="s">
        <v>17</v>
      </c>
    </row>
    <row r="19" spans="1:18" ht="12.75" customHeight="1">
      <c r="A19" s="233">
        <v>1</v>
      </c>
      <c r="B19" s="254">
        <f>'пр.хода'!E6</f>
        <v>1</v>
      </c>
      <c r="C19" s="256" t="str">
        <f>VLOOKUP(B19,'пр.взв.'!B7:E22,2,FALSE)</f>
        <v>SEVERYN Igor</v>
      </c>
      <c r="D19" s="258">
        <f>VLOOKUP(B19,'пр.взв.'!B7:F22,3,FALSE)</f>
        <v>1978</v>
      </c>
      <c r="E19" s="258" t="str">
        <f>VLOOKUP(B19,'пр.взв.'!B7:E22,4,FALSE)</f>
        <v>UKR</v>
      </c>
      <c r="F19" s="248"/>
      <c r="G19" s="250"/>
      <c r="H19" s="251"/>
      <c r="I19" s="252"/>
      <c r="J19" s="233">
        <v>2</v>
      </c>
      <c r="K19" s="254">
        <f>'пр.хода'!E16</f>
        <v>2</v>
      </c>
      <c r="L19" s="256" t="str">
        <f>VLOOKUP(K19,'пр.взв.'!B7:E22,2,FALSE)</f>
        <v>KOSEV Marko</v>
      </c>
      <c r="M19" s="258">
        <f>VLOOKUP(K19,'пр.взв.'!B7:F22,3,FALSE)</f>
        <v>1987</v>
      </c>
      <c r="N19" s="258" t="str">
        <f>VLOOKUP(K19,'пр.взв.'!B7:E22,4,FALSE)</f>
        <v>BGR</v>
      </c>
      <c r="O19" s="248"/>
      <c r="P19" s="250"/>
      <c r="Q19" s="251"/>
      <c r="R19" s="252"/>
    </row>
    <row r="20" spans="1:18" ht="12.75" customHeight="1">
      <c r="A20" s="234"/>
      <c r="B20" s="255"/>
      <c r="C20" s="257"/>
      <c r="D20" s="249"/>
      <c r="E20" s="249"/>
      <c r="F20" s="249"/>
      <c r="G20" s="249"/>
      <c r="H20" s="200"/>
      <c r="I20" s="253"/>
      <c r="J20" s="234"/>
      <c r="K20" s="255"/>
      <c r="L20" s="257"/>
      <c r="M20" s="249"/>
      <c r="N20" s="249"/>
      <c r="O20" s="249"/>
      <c r="P20" s="249"/>
      <c r="Q20" s="200"/>
      <c r="R20" s="253"/>
    </row>
    <row r="21" spans="1:18" ht="12.75" customHeight="1">
      <c r="A21" s="234"/>
      <c r="B21" s="263">
        <f>'пр.хода'!E10</f>
        <v>3</v>
      </c>
      <c r="C21" s="265" t="str">
        <f>VLOOKUP(B21,'пр.взв.'!B7:E22,2,FALSE)</f>
        <v>DAVIDENKO Ivan</v>
      </c>
      <c r="D21" s="267">
        <f>VLOOKUP(B21,'пр.взв.'!B7:F22,3,FALSE)</f>
        <v>1986</v>
      </c>
      <c r="E21" s="267" t="str">
        <f>VLOOKUP(B21,'пр.взв.'!B7:E22,4,FALSE)</f>
        <v>RUS</v>
      </c>
      <c r="F21" s="259"/>
      <c r="G21" s="259"/>
      <c r="H21" s="261"/>
      <c r="I21" s="261"/>
      <c r="J21" s="234"/>
      <c r="K21" s="263">
        <f>'пр.хода'!E20</f>
        <v>4</v>
      </c>
      <c r="L21" s="265" t="str">
        <f>VLOOKUP(K21,'пр.взв.'!B7:E22,2,FALSE)</f>
        <v>KARLONAS Donatas</v>
      </c>
      <c r="M21" s="267">
        <f>VLOOKUP(K21,'пр.взв.'!B7:F22,3,FALSE)</f>
        <v>1986</v>
      </c>
      <c r="N21" s="267" t="str">
        <f>VLOOKUP(K21,'пр.взв.'!B7:E22,4,FALSE)</f>
        <v>LTU</v>
      </c>
      <c r="O21" s="259"/>
      <c r="P21" s="259"/>
      <c r="Q21" s="261"/>
      <c r="R21" s="261"/>
    </row>
    <row r="22" spans="1:18" ht="12.75" customHeight="1">
      <c r="A22" s="235"/>
      <c r="B22" s="270"/>
      <c r="C22" s="257"/>
      <c r="D22" s="249"/>
      <c r="E22" s="249"/>
      <c r="F22" s="248"/>
      <c r="G22" s="248"/>
      <c r="H22" s="252"/>
      <c r="I22" s="252"/>
      <c r="J22" s="235"/>
      <c r="K22" s="270"/>
      <c r="L22" s="257"/>
      <c r="M22" s="249"/>
      <c r="N22" s="249"/>
      <c r="O22" s="248"/>
      <c r="P22" s="248"/>
      <c r="Q22" s="252"/>
      <c r="R22" s="252"/>
    </row>
    <row r="29" ht="12.75">
      <c r="N29" s="66"/>
    </row>
  </sheetData>
  <sheetProtection/>
  <mergeCells count="146">
    <mergeCell ref="Q21:Q22"/>
    <mergeCell ref="R21:R22"/>
    <mergeCell ref="K21:K22"/>
    <mergeCell ref="L21:L22"/>
    <mergeCell ref="M21:M22"/>
    <mergeCell ref="N21:N22"/>
    <mergeCell ref="O21:O22"/>
    <mergeCell ref="P21:P22"/>
    <mergeCell ref="Q19:Q20"/>
    <mergeCell ref="R19:R20"/>
    <mergeCell ref="K19:K20"/>
    <mergeCell ref="L19:L20"/>
    <mergeCell ref="M19:M20"/>
    <mergeCell ref="N19:N20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H21:H22"/>
    <mergeCell ref="I21:I22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17:H18"/>
    <mergeCell ref="I17:I18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Q10:Q11"/>
    <mergeCell ref="R10:R11"/>
    <mergeCell ref="B2:I2"/>
    <mergeCell ref="K2:R2"/>
    <mergeCell ref="M12:M13"/>
    <mergeCell ref="N12:N13"/>
    <mergeCell ref="O10:O11"/>
    <mergeCell ref="P10:P11"/>
    <mergeCell ref="K10:K11"/>
    <mergeCell ref="L10:L11"/>
    <mergeCell ref="M10:M11"/>
    <mergeCell ref="N10:N11"/>
    <mergeCell ref="Q8:Q9"/>
    <mergeCell ref="R8:R9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6:P7"/>
    <mergeCell ref="Q6:Q7"/>
    <mergeCell ref="R6:R7"/>
    <mergeCell ref="B4:B5"/>
    <mergeCell ref="C4:C5"/>
    <mergeCell ref="D4:D5"/>
    <mergeCell ref="E4:E5"/>
    <mergeCell ref="F4:F5"/>
    <mergeCell ref="G4:G5"/>
    <mergeCell ref="H4:H5"/>
    <mergeCell ref="I4:I5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H6:H7"/>
    <mergeCell ref="I6:I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zoomScalePageLayoutView="0" workbookViewId="0" topLeftCell="A2">
      <selection activeCell="M33" sqref="M33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5.140625" style="0" customWidth="1"/>
    <col min="7" max="7" width="3.8515625" style="0" customWidth="1"/>
    <col min="8" max="8" width="5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0.140625" style="0" customWidth="1"/>
    <col min="14" max="14" width="5.28125" style="0" customWidth="1"/>
  </cols>
  <sheetData>
    <row r="1" spans="2:14" ht="65.25" customHeight="1" thickBot="1">
      <c r="B1" s="36"/>
      <c r="C1" s="275" t="s">
        <v>44</v>
      </c>
      <c r="D1" s="276"/>
      <c r="E1" s="276"/>
      <c r="F1" s="276"/>
      <c r="G1" s="276"/>
      <c r="H1" s="277"/>
      <c r="I1" s="278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279"/>
      <c r="K1" s="279"/>
      <c r="L1" s="279"/>
      <c r="M1" s="279"/>
      <c r="N1" s="280"/>
    </row>
    <row r="2" spans="2:18" ht="26.25" customHeight="1" thickBot="1">
      <c r="B2" s="38"/>
      <c r="C2" s="281" t="str">
        <f>HYPERLINK('пр.взв.'!A4)</f>
        <v>Weight category 62 кg.                             Весовая категория  62  кг</v>
      </c>
      <c r="D2" s="282"/>
      <c r="E2" s="282"/>
      <c r="F2" s="282"/>
      <c r="G2" s="282"/>
      <c r="H2" s="283"/>
      <c r="I2" s="28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5"/>
      <c r="K2" s="285"/>
      <c r="L2" s="285"/>
      <c r="M2" s="285"/>
      <c r="N2" s="286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29</v>
      </c>
      <c r="N4" s="37"/>
      <c r="O4" s="37"/>
    </row>
    <row r="5" spans="1:15" ht="15" customHeight="1" thickBot="1">
      <c r="A5" s="323">
        <v>1</v>
      </c>
      <c r="B5" s="115" t="str">
        <f>VLOOKUP(A5,'пр.взв.'!B7:F22,2,FALSE)</f>
        <v>SEVERYN Igor</v>
      </c>
      <c r="C5" s="301">
        <f>VLOOKUP(A5,'пр.взв.'!B7:F22,3,FALSE)</f>
        <v>1978</v>
      </c>
      <c r="D5" s="104" t="str">
        <f>VLOOKUP(A5,'пр.взв.'!B7:F22,4,FALSE)</f>
        <v>UKR</v>
      </c>
      <c r="E5" s="105"/>
      <c r="F5" s="105"/>
      <c r="G5" s="105"/>
      <c r="K5" s="289">
        <v>1</v>
      </c>
      <c r="L5" s="85">
        <f>I13</f>
        <v>3</v>
      </c>
      <c r="M5" s="96" t="str">
        <f>VLOOKUP(L5,'пр.взв.'!B7:E22,2,FALSE)</f>
        <v>DAVIDENKO Ivan</v>
      </c>
      <c r="N5" s="97" t="str">
        <f>VLOOKUP(L5,'пр.взв.'!B7:F22,4,FALSE)</f>
        <v>RUS</v>
      </c>
      <c r="O5" s="37"/>
    </row>
    <row r="6" spans="1:15" ht="15" customHeight="1">
      <c r="A6" s="324"/>
      <c r="B6" s="116" t="str">
        <f>'пр.взв.'!C8</f>
        <v>СЕВЕРИН Игорь</v>
      </c>
      <c r="C6" s="302"/>
      <c r="D6" s="112" t="str">
        <f>'пр.взв.'!E8</f>
        <v>УКР</v>
      </c>
      <c r="E6" s="312">
        <v>1</v>
      </c>
      <c r="F6" s="105"/>
      <c r="G6" s="105"/>
      <c r="K6" s="290"/>
      <c r="L6" s="134" t="s">
        <v>62</v>
      </c>
      <c r="M6" s="98" t="str">
        <f>VLOOKUP(L6,'пр.взв.'!B7:E22,2,FALSE)</f>
        <v>ДАВИДЕНКО Иван</v>
      </c>
      <c r="N6" s="99" t="str">
        <f>VLOOKUP(L6,'пр.взв.'!B7:E22,4,FALSE)</f>
        <v>РОС</v>
      </c>
      <c r="O6" s="37"/>
    </row>
    <row r="7" spans="1:15" ht="15" customHeight="1" thickBot="1">
      <c r="A7" s="303">
        <v>5</v>
      </c>
      <c r="B7" s="120" t="e">
        <f>VLOOKUP(A7,'пр.взв.'!B7:F22,2,FALSE)</f>
        <v>#N/A</v>
      </c>
      <c r="C7" s="305" t="e">
        <f>VLOOKUP(A7,'пр.взв.'!B7:F22,3,FALSE)</f>
        <v>#N/A</v>
      </c>
      <c r="D7" s="121" t="e">
        <f>VLOOKUP(A7,'пр.взв.'!B9:F24,4,FALSE)</f>
        <v>#N/A</v>
      </c>
      <c r="E7" s="313"/>
      <c r="F7" s="106"/>
      <c r="G7" s="107"/>
      <c r="K7" s="287">
        <v>2</v>
      </c>
      <c r="L7" s="86">
        <v>2</v>
      </c>
      <c r="M7" s="100" t="str">
        <f>VLOOKUP(L7,'пр.взв.'!B7:F22,2,FALSE)</f>
        <v>KOSEV Marko</v>
      </c>
      <c r="N7" s="101" t="str">
        <f>VLOOKUP(L7,'пр.взв.'!B7:E22,4,FALSE)</f>
        <v>BGR</v>
      </c>
      <c r="O7" s="37"/>
    </row>
    <row r="8" spans="1:15" ht="15" customHeight="1" thickBot="1">
      <c r="A8" s="304"/>
      <c r="B8" s="122">
        <f>'пр.взв.'!C16</f>
        <v>0</v>
      </c>
      <c r="C8" s="306"/>
      <c r="D8" s="123">
        <f>'пр.взв.'!E16</f>
        <v>0</v>
      </c>
      <c r="E8" s="105"/>
      <c r="F8" s="12"/>
      <c r="G8" s="297">
        <v>3</v>
      </c>
      <c r="K8" s="288"/>
      <c r="L8" s="134" t="s">
        <v>56</v>
      </c>
      <c r="M8" s="98" t="str">
        <f>VLOOKUP(L8,'пр.взв.'!B1:E24,2,FALSE)</f>
        <v>КОСЕВ Марко</v>
      </c>
      <c r="N8" s="99" t="str">
        <f>VLOOKUP(L8,'пр.взв.'!B1:E24,4,FALSE)</f>
        <v>БГР</v>
      </c>
      <c r="O8" s="37"/>
    </row>
    <row r="9" spans="1:15" ht="15" customHeight="1" thickBot="1">
      <c r="A9" s="299">
        <v>3</v>
      </c>
      <c r="B9" s="115" t="str">
        <f>VLOOKUP(A9,'пр.взв.'!B7:F22,2,FALSE)</f>
        <v>DAVIDENKO Ivan</v>
      </c>
      <c r="C9" s="301">
        <f>VLOOKUP(A9,'пр.взв.'!B7:F22,3,FALSE)</f>
        <v>1986</v>
      </c>
      <c r="D9" s="104" t="str">
        <f>VLOOKUP(A9,'пр.взв.'!B11:F26,4,FALSE)</f>
        <v>RUS</v>
      </c>
      <c r="E9" s="105"/>
      <c r="F9" s="12"/>
      <c r="G9" s="298"/>
      <c r="H9" s="26"/>
      <c r="K9" s="307">
        <v>3</v>
      </c>
      <c r="L9" s="86">
        <f>C28</f>
        <v>1</v>
      </c>
      <c r="M9" s="100" t="str">
        <f>VLOOKUP(L9,'пр.взв.'!B7:F22,2,FALSE)</f>
        <v>SEVERYN Igor</v>
      </c>
      <c r="N9" s="101" t="str">
        <f>VLOOKUP(L9,'пр.взв.'!B7:E22,4,FALSE)</f>
        <v>UKR</v>
      </c>
      <c r="O9" s="37"/>
    </row>
    <row r="10" spans="1:15" ht="15" customHeight="1">
      <c r="A10" s="300"/>
      <c r="B10" s="116" t="str">
        <f>'пр.взв.'!C12</f>
        <v>ДАВИДЕНКО Иван</v>
      </c>
      <c r="C10" s="302"/>
      <c r="D10" s="112" t="str">
        <f>'пр.взв.'!E12</f>
        <v>РОС</v>
      </c>
      <c r="E10" s="295">
        <v>3</v>
      </c>
      <c r="F10" s="108"/>
      <c r="G10" s="107"/>
      <c r="H10" s="27"/>
      <c r="K10" s="308"/>
      <c r="L10" s="134" t="s">
        <v>50</v>
      </c>
      <c r="M10" s="98" t="str">
        <f>VLOOKUP(L10,'пр.взв.'!B1:E26,2,FALSE)</f>
        <v>СЕВЕРИН Игорь</v>
      </c>
      <c r="N10" s="99" t="str">
        <f>VLOOKUP(L10,'пр.взв.'!B1:E26,4,FALSE)</f>
        <v>УКР</v>
      </c>
      <c r="O10" s="37"/>
    </row>
    <row r="11" spans="1:15" ht="15" customHeight="1" thickBot="1">
      <c r="A11" s="303">
        <v>7</v>
      </c>
      <c r="B11" s="120" t="e">
        <f>VLOOKUP(A11,'пр.взв.'!B7:F22,2,FALSE)</f>
        <v>#N/A</v>
      </c>
      <c r="C11" s="305" t="e">
        <f>VLOOKUP(A11,'пр.взв.'!B7:F22,3,FALSE)</f>
        <v>#N/A</v>
      </c>
      <c r="D11" s="121" t="e">
        <f>VLOOKUP(A11,'пр.взв.'!B13:F28,4,FALSE)</f>
        <v>#N/A</v>
      </c>
      <c r="E11" s="296"/>
      <c r="F11" s="105"/>
      <c r="G11" s="12"/>
      <c r="H11" s="27"/>
      <c r="K11" s="307">
        <v>3</v>
      </c>
      <c r="L11" s="86">
        <f>J28</f>
        <v>4</v>
      </c>
      <c r="M11" s="100" t="str">
        <f>VLOOKUP(L11,'пр.взв.'!B9:F24,2,FALSE)</f>
        <v>KARLONAS Donatas</v>
      </c>
      <c r="N11" s="101" t="str">
        <f>VLOOKUP(L11,'пр.взв.'!B7:E24,4,FALSE)</f>
        <v>LTU</v>
      </c>
      <c r="O11" s="37"/>
    </row>
    <row r="12" spans="1:15" ht="15" customHeight="1" thickBot="1">
      <c r="A12" s="304"/>
      <c r="B12" s="122">
        <f>'пр.взв.'!C20</f>
        <v>0</v>
      </c>
      <c r="C12" s="306"/>
      <c r="D12" s="123">
        <f>'пр.взв.'!E20</f>
        <v>0</v>
      </c>
      <c r="E12" s="105"/>
      <c r="F12" s="105"/>
      <c r="G12" s="12"/>
      <c r="H12" s="27"/>
      <c r="K12" s="319"/>
      <c r="L12" s="320" t="s">
        <v>68</v>
      </c>
      <c r="M12" s="321" t="str">
        <f>VLOOKUP(L12,'пр.взв.'!B3:E28,2,FALSE)</f>
        <v>КАРЛОНАС Донатас</v>
      </c>
      <c r="N12" s="322" t="str">
        <f>VLOOKUP(L12,'пр.взв.'!B3:E28,4,FALSE)</f>
        <v>ЛИТ</v>
      </c>
      <c r="O12" s="37"/>
    </row>
    <row r="13" spans="1:15" ht="15" customHeight="1">
      <c r="A13" s="309" t="s">
        <v>30</v>
      </c>
      <c r="B13" s="117"/>
      <c r="C13" s="113"/>
      <c r="D13" s="114"/>
      <c r="E13" s="105"/>
      <c r="F13" s="105"/>
      <c r="G13" s="12"/>
      <c r="H13" s="27"/>
      <c r="I13" s="297">
        <v>3</v>
      </c>
      <c r="K13" s="293">
        <v>5</v>
      </c>
      <c r="L13" s="135"/>
      <c r="M13" s="136" t="e">
        <f>VLOOKUP(L13,'пр.взв.'!B1:F26,2,FALSE)</f>
        <v>#N/A</v>
      </c>
      <c r="N13" s="137" t="e">
        <f>VLOOKUP(L13,'пр.взв.'!B1:E26,4,FALSE)</f>
        <v>#N/A</v>
      </c>
      <c r="O13" s="37"/>
    </row>
    <row r="14" spans="1:15" ht="15" customHeight="1" thickBot="1">
      <c r="A14" s="310"/>
      <c r="B14" s="117"/>
      <c r="C14" s="113"/>
      <c r="D14" s="114"/>
      <c r="E14" s="105"/>
      <c r="F14" s="105"/>
      <c r="G14" s="12"/>
      <c r="H14" s="27"/>
      <c r="I14" s="298"/>
      <c r="K14" s="294"/>
      <c r="L14" s="138"/>
      <c r="M14" s="139" t="e">
        <f>VLOOKUP(L14,'пр.взв.'!B5:E30,2,FALSE)</f>
        <v>#N/A</v>
      </c>
      <c r="N14" s="140" t="e">
        <f>VLOOKUP(L14,'пр.взв.'!B5:E30,4,FALSE)</f>
        <v>#N/A</v>
      </c>
      <c r="O14" s="37"/>
    </row>
    <row r="15" spans="1:15" ht="15" customHeight="1" thickBot="1">
      <c r="A15" s="327">
        <v>2</v>
      </c>
      <c r="B15" s="115" t="str">
        <f>VLOOKUP(A15,'пр.взв.'!B7:F22,2,FALSE)</f>
        <v>KOSEV Marko</v>
      </c>
      <c r="C15" s="301">
        <f>VLOOKUP(A15,'пр.взв.'!B7:F22,3,FALSE)</f>
        <v>1987</v>
      </c>
      <c r="D15" s="104" t="str">
        <f>VLOOKUP(A15,'пр.взв.'!B7:F22,4,FALSE)</f>
        <v>BGR</v>
      </c>
      <c r="E15" s="105"/>
      <c r="F15" s="105"/>
      <c r="G15" s="12"/>
      <c r="H15" s="27"/>
      <c r="K15" s="293">
        <v>5</v>
      </c>
      <c r="L15" s="135"/>
      <c r="M15" s="136" t="e">
        <f>VLOOKUP(L15,'пр.взв.'!B3:F28,2,FALSE)</f>
        <v>#N/A</v>
      </c>
      <c r="N15" s="137" t="e">
        <f>VLOOKUP(L15,'пр.взв.'!B3:E28,4,FALSE)</f>
        <v>#N/A</v>
      </c>
      <c r="O15" s="37"/>
    </row>
    <row r="16" spans="1:15" ht="15" customHeight="1">
      <c r="A16" s="328"/>
      <c r="B16" s="116" t="str">
        <f>'пр.взв.'!C10</f>
        <v>КОСЕВ Марко</v>
      </c>
      <c r="C16" s="302"/>
      <c r="D16" s="112" t="str">
        <f>'пр.взв.'!E10</f>
        <v>БГР</v>
      </c>
      <c r="E16" s="325">
        <v>2</v>
      </c>
      <c r="F16" s="105"/>
      <c r="G16" s="12"/>
      <c r="H16" s="27"/>
      <c r="K16" s="294"/>
      <c r="L16" s="138"/>
      <c r="M16" s="139" t="e">
        <f>VLOOKUP(L16,'пр.взв.'!B7:E32,2,FALSE)</f>
        <v>#N/A</v>
      </c>
      <c r="N16" s="140" t="e">
        <f>VLOOKUP(L16,'пр.взв.'!B7:E32,4,FALSE)</f>
        <v>#N/A</v>
      </c>
      <c r="O16" s="37"/>
    </row>
    <row r="17" spans="1:15" ht="15" customHeight="1" thickBot="1">
      <c r="A17" s="303">
        <v>6</v>
      </c>
      <c r="B17" s="120" t="e">
        <f>VLOOKUP(A17,'пр.взв.'!B7:F22,2,FALSE)</f>
        <v>#N/A</v>
      </c>
      <c r="C17" s="305" t="e">
        <f>VLOOKUP(A17,'пр.взв.'!B7:F22,3,FALSE)</f>
        <v>#N/A</v>
      </c>
      <c r="D17" s="121" t="e">
        <f>VLOOKUP(A17,'пр.взв.'!B7:F22,4,FALSE)</f>
        <v>#N/A</v>
      </c>
      <c r="E17" s="326"/>
      <c r="F17" s="106"/>
      <c r="G17" s="107"/>
      <c r="H17" s="27"/>
      <c r="K17" s="291" t="s">
        <v>45</v>
      </c>
      <c r="L17" s="135"/>
      <c r="M17" s="136" t="e">
        <f>VLOOKUP(L17,'пр.взв.'!B5:F30,2,FALSE)</f>
        <v>#N/A</v>
      </c>
      <c r="N17" s="137" t="e">
        <f>VLOOKUP(L17,'пр.взв.'!B1:E30,4,FALSE)</f>
        <v>#N/A</v>
      </c>
      <c r="O17" s="37"/>
    </row>
    <row r="18" spans="1:15" ht="15" customHeight="1" thickBot="1">
      <c r="A18" s="304"/>
      <c r="B18" s="122">
        <f>'пр.взв.'!C18</f>
        <v>0</v>
      </c>
      <c r="C18" s="306"/>
      <c r="D18" s="123">
        <f>'пр.взв.'!E18</f>
        <v>0</v>
      </c>
      <c r="E18" s="105"/>
      <c r="F18" s="12"/>
      <c r="G18" s="325">
        <v>2</v>
      </c>
      <c r="H18" s="28"/>
      <c r="K18" s="292"/>
      <c r="L18" s="138"/>
      <c r="M18" s="139" t="e">
        <f>VLOOKUP(L18,'пр.взв.'!B1:E34,2,FALSE)</f>
        <v>#N/A</v>
      </c>
      <c r="N18" s="140" t="e">
        <f>VLOOKUP(L18,'пр.взв.'!B3:E34,4,FALSE)</f>
        <v>#N/A</v>
      </c>
      <c r="O18" s="37"/>
    </row>
    <row r="19" spans="1:15" ht="15" customHeight="1" thickBot="1">
      <c r="A19" s="323">
        <v>4</v>
      </c>
      <c r="B19" s="115" t="str">
        <f>VLOOKUP(A19,'пр.взв.'!B7:F22,2,FALSE)</f>
        <v>KARLONAS Donatas</v>
      </c>
      <c r="C19" s="301">
        <f>VLOOKUP(A19,'пр.взв.'!B7:F22,3,FALSE)</f>
        <v>1986</v>
      </c>
      <c r="D19" s="104" t="str">
        <f>VLOOKUP(A19,'пр.взв.'!B7:F22,4,FALSE)</f>
        <v>LTU</v>
      </c>
      <c r="E19" s="105"/>
      <c r="F19" s="12"/>
      <c r="G19" s="326"/>
      <c r="H19" s="2"/>
      <c r="K19" s="291" t="s">
        <v>45</v>
      </c>
      <c r="L19" s="135"/>
      <c r="M19" s="136" t="e">
        <f>VLOOKUP(L19,'пр.взв.'!B1:F32,2,FALSE)</f>
        <v>#N/A</v>
      </c>
      <c r="N19" s="137" t="e">
        <f>VLOOKUP(L19,'пр.взв.'!B1:E32,4,FALSE)</f>
        <v>#N/A</v>
      </c>
      <c r="O19" s="37"/>
    </row>
    <row r="20" spans="1:15" ht="15" customHeight="1">
      <c r="A20" s="324"/>
      <c r="B20" s="116" t="str">
        <f>'пр.взв.'!C14</f>
        <v>КАРЛОНАС Донатас</v>
      </c>
      <c r="C20" s="302"/>
      <c r="D20" s="112" t="str">
        <f>'пр.взв.'!E14</f>
        <v>ЛИТ</v>
      </c>
      <c r="E20" s="312">
        <v>4</v>
      </c>
      <c r="F20" s="108"/>
      <c r="G20" s="107"/>
      <c r="H20" s="2"/>
      <c r="K20" s="292"/>
      <c r="L20" s="138"/>
      <c r="M20" s="139" t="e">
        <f>VLOOKUP(L20,'пр.взв.'!B1:E36,2,FALSE)</f>
        <v>#N/A</v>
      </c>
      <c r="N20" s="140" t="e">
        <f>VLOOKUP(L20,'пр.взв.'!B1:E36,4,FALSE)</f>
        <v>#N/A</v>
      </c>
      <c r="O20" s="37"/>
    </row>
    <row r="21" spans="1:15" ht="15" customHeight="1" thickBot="1">
      <c r="A21" s="303">
        <v>8</v>
      </c>
      <c r="B21" s="120" t="e">
        <f>VLOOKUP(A21,'пр.взв.'!B7:F22,2,FALSE)</f>
        <v>#N/A</v>
      </c>
      <c r="C21" s="305" t="e">
        <f>VLOOKUP(A21,'пр.взв.'!B7:F22,3,FALSE)</f>
        <v>#N/A</v>
      </c>
      <c r="D21" s="121" t="e">
        <f>VLOOKUP(A21,'пр.взв.'!B7:F22,4,FALSE)</f>
        <v>#N/A</v>
      </c>
      <c r="E21" s="313"/>
      <c r="F21" s="105"/>
      <c r="G21" s="12"/>
      <c r="H21" s="2"/>
      <c r="M21" s="94"/>
      <c r="N21" s="95"/>
      <c r="O21" s="37"/>
    </row>
    <row r="22" spans="1:15" ht="15" customHeight="1" thickBot="1">
      <c r="A22" s="304"/>
      <c r="B22" s="122">
        <f>'пр.взв.'!C22</f>
        <v>0</v>
      </c>
      <c r="C22" s="306"/>
      <c r="D22" s="123">
        <f>'пр.взв.'!E22</f>
        <v>0</v>
      </c>
      <c r="E22" s="105"/>
      <c r="F22" s="105"/>
      <c r="G22" s="12"/>
      <c r="H22" s="2"/>
      <c r="M22" s="94"/>
      <c r="N22" s="95"/>
      <c r="O22" s="37"/>
    </row>
    <row r="23" spans="1:8" ht="45" customHeight="1">
      <c r="A23" s="318" t="s">
        <v>46</v>
      </c>
      <c r="B23" s="318"/>
      <c r="C23" s="318"/>
      <c r="D23" s="318"/>
      <c r="E23" s="318"/>
      <c r="F23" s="318"/>
      <c r="G23" s="318"/>
      <c r="H23" s="318"/>
    </row>
    <row r="24" spans="3:10" ht="37.5" customHeight="1">
      <c r="C24" s="42" t="s">
        <v>1</v>
      </c>
      <c r="J24" s="42" t="s">
        <v>4</v>
      </c>
    </row>
    <row r="25" spans="6:9" ht="12.75" customHeight="1">
      <c r="F25" s="2"/>
      <c r="G25" s="2"/>
      <c r="H25" s="2"/>
      <c r="I25" s="2"/>
    </row>
    <row r="26" spans="1:9" ht="13.5" customHeight="1">
      <c r="A26" s="329"/>
      <c r="B26" s="12"/>
      <c r="F26" s="329"/>
      <c r="G26" s="2"/>
      <c r="H26" s="2"/>
      <c r="I26" s="2"/>
    </row>
    <row r="27" spans="1:9" ht="12.75" customHeight="1" thickBot="1">
      <c r="A27" s="329"/>
      <c r="B27" s="12"/>
      <c r="F27" s="329"/>
      <c r="G27" s="2"/>
      <c r="H27" s="2"/>
      <c r="I27" s="2"/>
    </row>
    <row r="28" spans="1:11" ht="15.75" customHeight="1">
      <c r="A28" s="12"/>
      <c r="B28" s="12"/>
      <c r="C28" s="312">
        <v>1</v>
      </c>
      <c r="F28" s="12"/>
      <c r="G28" s="2"/>
      <c r="H28" s="2"/>
      <c r="I28" s="2"/>
      <c r="J28" s="314">
        <v>4</v>
      </c>
      <c r="K28" s="315"/>
    </row>
    <row r="29" spans="1:11" ht="12.75" customHeight="1" thickBot="1">
      <c r="A29" s="12"/>
      <c r="B29" s="12"/>
      <c r="C29" s="313"/>
      <c r="F29" s="12"/>
      <c r="G29" s="2"/>
      <c r="H29" s="2"/>
      <c r="I29" s="2"/>
      <c r="J29" s="316"/>
      <c r="K29" s="317"/>
    </row>
    <row r="30" spans="1:9" ht="13.5" customHeight="1">
      <c r="A30" s="329"/>
      <c r="B30" s="12"/>
      <c r="F30" s="329"/>
      <c r="G30" s="2"/>
      <c r="H30" s="2"/>
      <c r="I30" s="2"/>
    </row>
    <row r="31" spans="1:9" ht="12.75">
      <c r="A31" s="329"/>
      <c r="B31" s="12"/>
      <c r="F31" s="329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1"/>
      <c r="H35" s="311" t="str">
        <f>'[1]реквизиты'!$G$8</f>
        <v>A. Sheyko</v>
      </c>
      <c r="I35" s="311"/>
      <c r="J35" s="311"/>
      <c r="K35" t="str">
        <f>'[1]реквизиты'!$G$9</f>
        <v>/BLR/</v>
      </c>
    </row>
    <row r="36" spans="1:11" ht="15">
      <c r="A36" s="91" t="str">
        <f>'[1]реквизиты'!$A$9</f>
        <v>Гл. судья</v>
      </c>
      <c r="B36" s="10"/>
      <c r="C36" s="10"/>
      <c r="D36" s="10"/>
      <c r="E36" s="2"/>
      <c r="F36" s="79"/>
      <c r="G36" s="2"/>
      <c r="H36" s="81" t="str">
        <f>'[1]реквизиты'!$I$8</f>
        <v>А. Шейко</v>
      </c>
      <c r="I36" s="90"/>
      <c r="K36" t="str">
        <f>'[1]реквизиты'!$I$9</f>
        <v>/БЛР/</v>
      </c>
    </row>
    <row r="37" spans="1:9" ht="15">
      <c r="A37" s="14">
        <f>HYPERLINK('[1]реквизиты'!$A$13)</f>
      </c>
      <c r="C37" s="10"/>
      <c r="D37" s="10"/>
      <c r="E37" s="14"/>
      <c r="F37" s="41">
        <f>HYPERLINK('[1]реквизиты'!$G$13)</f>
      </c>
      <c r="H37" s="80"/>
      <c r="I37" s="18">
        <f>HYPERLINK('[1]реквизиты'!$G$14)</f>
      </c>
    </row>
    <row r="38" spans="3:8" ht="15">
      <c r="C38" s="2"/>
      <c r="D38" s="2"/>
      <c r="E38" s="2"/>
      <c r="F38" s="2"/>
      <c r="H38" s="80"/>
    </row>
    <row r="39" spans="3:8" ht="15">
      <c r="C39" s="2"/>
      <c r="D39" s="2"/>
      <c r="E39" s="2"/>
      <c r="F39" s="2"/>
      <c r="H39" s="80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11" t="str">
        <f>'[1]реквизиты'!$G$10</f>
        <v>R. Zakirov</v>
      </c>
      <c r="I40" s="311"/>
      <c r="J40" s="311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1" t="str">
        <f>'[1]реквизиты'!$I$10</f>
        <v>Р. Закиров</v>
      </c>
      <c r="K41" t="str">
        <f>'[1]реквизиты'!$I$11</f>
        <v>/РОС/</v>
      </c>
    </row>
  </sheetData>
  <sheetProtection/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7:A8"/>
    <mergeCell ref="K11:K12"/>
    <mergeCell ref="G8:G9"/>
    <mergeCell ref="K9:K10"/>
    <mergeCell ref="E6:E7"/>
    <mergeCell ref="I13:I14"/>
    <mergeCell ref="A9:A10"/>
    <mergeCell ref="C9:C10"/>
    <mergeCell ref="A11:A12"/>
    <mergeCell ref="C11:C12"/>
    <mergeCell ref="E10:E11"/>
    <mergeCell ref="A5:A6"/>
    <mergeCell ref="C5:C6"/>
    <mergeCell ref="C7:C8"/>
    <mergeCell ref="K7:K8"/>
    <mergeCell ref="K5:K6"/>
    <mergeCell ref="F30:F31"/>
    <mergeCell ref="K17:K18"/>
    <mergeCell ref="K15:K16"/>
    <mergeCell ref="K13:K14"/>
    <mergeCell ref="K19:K20"/>
    <mergeCell ref="C1:H1"/>
    <mergeCell ref="I1:N1"/>
    <mergeCell ref="C2:H2"/>
    <mergeCell ref="I2:N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2011-05-15T11:30:55Z</cp:lastPrinted>
  <dcterms:created xsi:type="dcterms:W3CDTF">1996-10-08T23:32:33Z</dcterms:created>
  <dcterms:modified xsi:type="dcterms:W3CDTF">2011-05-15T12:07:43Z</dcterms:modified>
  <cp:category/>
  <cp:version/>
  <cp:contentType/>
  <cp:contentStatus/>
</cp:coreProperties>
</file>