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<sst xmlns="http://schemas.openxmlformats.org/spreadsheetml/2006/main" count="321" uniqueCount="137">
  <si>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</si>
  <si>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</si>
  <si>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</si>
  <si>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</si>
  <si>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</si>
  <si>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</si>
  <si>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</si>
  <si>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</si>
  <si>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</si>
  <si>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</si>
  <si>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</si>
  <si>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</si>
  <si>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</si>
  <si>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</si>
  <si>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</si>
  <si>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</si>
  <si>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</si>
  <si>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</si>
  <si>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</si>
  <si>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</si>
  <si>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</si>
  <si>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</si>
  <si>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</si>
  <si>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</si>
  <si>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</si>
  <si>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</si>
  <si>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</si>
  <si>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</si>
  <si>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</si>
  <si>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</si>
  <si>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</si>
  <si>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</si>
  <si>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</si>
  <si>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</si>
  <si>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</si>
  <si>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</si>
  <si>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</si>
  <si>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</si>
  <si>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</si>
  <si>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</si>
  <si>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</si>
  <si>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</si>
  <si>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</si>
  <si>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</si>
  <si>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</si>
  <si>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</si>
  <si>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</si>
  <si>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</si>
  <si>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</si>
  <si>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</si>
  <si>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</si>
  <si>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</si>
  <si>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</si>
  <si>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</si>
  <si>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</si>
  <si>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Н.Тагил МО</t>
  </si>
  <si>
    <t>Коростелев АБ</t>
  </si>
  <si>
    <t>АЛДУШИН Александр Игоревич</t>
  </si>
  <si>
    <t>04.10.93 кмс</t>
  </si>
  <si>
    <t>Перминов ОР</t>
  </si>
  <si>
    <t>ПФО</t>
  </si>
  <si>
    <t xml:space="preserve">Саратовская Саратов Д </t>
  </si>
  <si>
    <t>Рожков ВИ Торосян СР</t>
  </si>
  <si>
    <t>АЛЕКСАНДРОВ Илья Андреевич</t>
  </si>
  <si>
    <t>31.01.1993 кмс</t>
  </si>
  <si>
    <t>ДВФО</t>
  </si>
  <si>
    <t>ЦФО</t>
  </si>
  <si>
    <t>РАДЖАБОВ Махсуд Ильгизович</t>
  </si>
  <si>
    <t>21.07.1993 кмс</t>
  </si>
  <si>
    <t>Камчатский Петропавловск-Камчатский МО</t>
  </si>
  <si>
    <t>Денисюк АН</t>
  </si>
  <si>
    <t>СФО</t>
  </si>
  <si>
    <t>ЮФО</t>
  </si>
  <si>
    <t>С.П.</t>
  </si>
  <si>
    <t>Санкт Петербург КШВСМ</t>
  </si>
  <si>
    <t>Савельев АВ Зверев СА</t>
  </si>
  <si>
    <t>ЕЛИСЕЕВ Дмитрий Михайлович</t>
  </si>
  <si>
    <t>25.09.1992 кмс</t>
  </si>
  <si>
    <t>23.02.1992 кмс</t>
  </si>
  <si>
    <t>Мос</t>
  </si>
  <si>
    <t>Сальников ВВ Кабанов ДБ</t>
  </si>
  <si>
    <t>Дученко ВФ Гарькуша АВ</t>
  </si>
  <si>
    <t>Краснодарский Новороссийск ФКС</t>
  </si>
  <si>
    <t>САЕНКО Игорь Михайлович</t>
  </si>
  <si>
    <t>19.10.1992 кмс</t>
  </si>
  <si>
    <t>Краснодарский Краснодар ФКС</t>
  </si>
  <si>
    <t>Хайбулаев ГА Бураков АП</t>
  </si>
  <si>
    <t>МАНАСЯН Ашот Гарегинович</t>
  </si>
  <si>
    <t>27.07.1992 кмс</t>
  </si>
  <si>
    <t>Бураков АП Хайбулаев ГА</t>
  </si>
  <si>
    <t>КОРМИЛИН Анатолий Михайлович</t>
  </si>
  <si>
    <t>29.08.1992 кмс</t>
  </si>
  <si>
    <t xml:space="preserve">Бураков АП </t>
  </si>
  <si>
    <t>ПЕТРИЧЕНКО Илья Анатольевич</t>
  </si>
  <si>
    <t>13.07.1993 кмс</t>
  </si>
  <si>
    <t>СКФО</t>
  </si>
  <si>
    <t>КЧР Черкесск МО</t>
  </si>
  <si>
    <t>Салпагаров МС Бостанов АБ</t>
  </si>
  <si>
    <t>УРУСОВ Исмаил Магомедович</t>
  </si>
  <si>
    <t>26.01.1992 кмс</t>
  </si>
  <si>
    <t>Омской Омск МО</t>
  </si>
  <si>
    <t>БЕСПРОЗВАННЫХ Марк Аркадьевич</t>
  </si>
  <si>
    <t>03.02.1992 кмс</t>
  </si>
  <si>
    <t>Горбунов АВ Кондаков АМ</t>
  </si>
  <si>
    <t>РСО-Алания Владикавказ Д</t>
  </si>
  <si>
    <t>САК Александр Игоревич</t>
  </si>
  <si>
    <t>26.03.1992 кмс</t>
  </si>
  <si>
    <t>Красноярский Заозерный МО</t>
  </si>
  <si>
    <t>Постоев СА Калентьев ВИ</t>
  </si>
  <si>
    <t>АЛЕКСУТКИН Александр Юрьевич</t>
  </si>
  <si>
    <t>27.02.1992 кмс</t>
  </si>
  <si>
    <t>Тульская Тула МО</t>
  </si>
  <si>
    <t>Ломиворотов РН</t>
  </si>
  <si>
    <t>ТЕДЕЕВ Сослан Бибаевич</t>
  </si>
  <si>
    <t>14.10.1993 кмс</t>
  </si>
  <si>
    <t>Кочиев А Гасиев П</t>
  </si>
  <si>
    <t>Москва Самбо-70 МСК</t>
  </si>
  <si>
    <t>УСТАЕВ Ибрагим Мурадович</t>
  </si>
  <si>
    <t>Р Дагестан Касумкент ПР</t>
  </si>
  <si>
    <t>Курбанов ТИ</t>
  </si>
  <si>
    <t>МАГОМЕДОВ Абдулла Курбандибирович</t>
  </si>
  <si>
    <t>14.03.1992 кмс</t>
  </si>
  <si>
    <t>Р Дагестан Хасавюрт ПР</t>
  </si>
  <si>
    <t>Сайпулаев А</t>
  </si>
  <si>
    <t>СОКОЛОВ Андрей Михайлович</t>
  </si>
  <si>
    <t>07.09.1993 кмс</t>
  </si>
  <si>
    <t>КУПРЕЕВ Андрей Сергеевич</t>
  </si>
  <si>
    <t>20.08.1992 кмс</t>
  </si>
  <si>
    <t>ЛЕБЕДЕВ Михаил Сергеевич</t>
  </si>
  <si>
    <t>14.08.1992 кмс</t>
  </si>
  <si>
    <t xml:space="preserve">Свердловская Екат-рг Рингс </t>
  </si>
  <si>
    <t>в.к. 100  кг.</t>
  </si>
  <si>
    <t>3,5:0</t>
  </si>
  <si>
    <t>1 место</t>
  </si>
  <si>
    <t>9-11</t>
  </si>
  <si>
    <t>12-16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</si>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</sst>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25" borderId="19" xfId="0" applyNumberFormat="1" applyFont="1" applyFill="1" applyBorder="1" applyAlignment="1">
      <alignment horizontal="left" vertical="center" wrapText="1"/>
    </xf>
    <xf numFmtId="0" fontId="0" fillId="25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26" borderId="54" xfId="0" applyFont="1" applyFill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17" borderId="54" xfId="0" applyFont="1" applyFill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4" xfId="42" applyNumberFormat="1" applyFont="1" applyBorder="1" applyAlignment="1">
      <alignment horizontal="center" vertical="center" wrapText="1"/>
    </xf>
    <xf numFmtId="0" fontId="7" fillId="0" borderId="45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6" xfId="42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52" xfId="42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27" borderId="69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0" fillId="17" borderId="6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37" xfId="42" applyFont="1" applyFill="1" applyBorder="1" applyAlignment="1">
      <alignment horizontal="center" vertical="center"/>
    </xf>
    <xf numFmtId="0" fontId="19" fillId="26" borderId="38" xfId="42" applyFont="1" applyFill="1" applyBorder="1" applyAlignment="1">
      <alignment horizontal="center" vertical="center"/>
    </xf>
    <xf numFmtId="0" fontId="19" fillId="26" borderId="39" xfId="42" applyFont="1" applyFill="1" applyBorder="1" applyAlignment="1">
      <alignment horizontal="center" vertical="center"/>
    </xf>
    <xf numFmtId="0" fontId="7" fillId="0" borderId="52" xfId="42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47" fillId="0" borderId="46" xfId="42" applyNumberFormat="1" applyFont="1" applyBorder="1" applyAlignment="1">
      <alignment horizontal="left" vertical="center" wrapText="1"/>
    </xf>
    <xf numFmtId="0" fontId="47" fillId="0" borderId="44" xfId="0" applyNumberFormat="1" applyFont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7" fillId="0" borderId="46" xfId="42" applyNumberFormat="1" applyFont="1" applyBorder="1" applyAlignment="1">
      <alignment horizontal="left" vertical="center" wrapText="1"/>
    </xf>
    <xf numFmtId="0" fontId="47" fillId="0" borderId="6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7" xfId="42" applyNumberFormat="1" applyFont="1" applyFill="1" applyBorder="1" applyAlignment="1">
      <alignment horizontal="center" vertical="center" wrapText="1"/>
    </xf>
    <xf numFmtId="0" fontId="6" fillId="24" borderId="38" xfId="42" applyNumberFormat="1" applyFont="1" applyFill="1" applyBorder="1" applyAlignment="1">
      <alignment horizontal="center" vertical="center" wrapText="1"/>
    </xf>
    <xf numFmtId="0" fontId="6" fillId="24" borderId="39" xfId="42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7" xfId="42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workbookViewId="0" topLeftCell="A1">
      <selection activeCell="H44" sqref="A1:H4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9.5" thickBot="1">
      <c r="A1" s="177" t="s">
        <v>25</v>
      </c>
      <c r="B1" s="177"/>
      <c r="C1" s="177"/>
      <c r="D1" s="177"/>
      <c r="E1" s="177"/>
      <c r="F1" s="177"/>
      <c r="G1" s="177"/>
      <c r="H1" s="177"/>
    </row>
    <row r="2" spans="2:8" ht="22.5" customHeight="1" thickBot="1">
      <c r="B2" s="222" t="s">
        <v>27</v>
      </c>
      <c r="C2" s="222"/>
      <c r="D2" s="174" t="str">
        <f>HYPERLINK('[1]реквизиты'!$A$2)</f>
        <v>Первенство России среди юниоров 1992 - 93 гг.р.</v>
      </c>
      <c r="E2" s="175"/>
      <c r="F2" s="175"/>
      <c r="G2" s="175"/>
      <c r="H2" s="176"/>
    </row>
    <row r="3" spans="2:7" ht="15" customHeight="1" thickBot="1">
      <c r="B3" s="74"/>
      <c r="C3" s="219" t="str">
        <f>HYPERLINK('[1]реквизиты'!$A$3)</f>
        <v>13 - 17 февраля 2012 г.               г. Кстово</v>
      </c>
      <c r="D3" s="219"/>
      <c r="F3" s="220" t="str">
        <f>HYPERLINK('пр.взв.'!D4)</f>
        <v>в.к. 100  кг.</v>
      </c>
      <c r="G3" s="221"/>
    </row>
    <row r="4" spans="1:8" ht="12.75" customHeight="1">
      <c r="A4" s="194" t="s">
        <v>52</v>
      </c>
      <c r="B4" s="196" t="s">
        <v>5</v>
      </c>
      <c r="C4" s="198" t="s">
        <v>6</v>
      </c>
      <c r="D4" s="200" t="s">
        <v>7</v>
      </c>
      <c r="E4" s="210" t="s">
        <v>8</v>
      </c>
      <c r="F4" s="200"/>
      <c r="G4" s="202" t="s">
        <v>10</v>
      </c>
      <c r="H4" s="179" t="s">
        <v>9</v>
      </c>
    </row>
    <row r="5" spans="1:8" ht="9.75" customHeight="1" thickBot="1">
      <c r="A5" s="195"/>
      <c r="B5" s="197"/>
      <c r="C5" s="199"/>
      <c r="D5" s="201"/>
      <c r="E5" s="211"/>
      <c r="F5" s="201"/>
      <c r="G5" s="203"/>
      <c r="H5" s="180"/>
    </row>
    <row r="6" spans="1:8" ht="15" customHeight="1">
      <c r="A6" s="212">
        <v>1</v>
      </c>
      <c r="B6" s="214">
        <v>12</v>
      </c>
      <c r="C6" s="215" t="str">
        <f>VLOOKUP(B6,'пр.взв.'!B4:H133,2,FALSE)</f>
        <v>ЕЛИСЕЕВ Дмитрий Михайлович</v>
      </c>
      <c r="D6" s="217" t="str">
        <f>VLOOKUP(B6,'пр.взв.'!B7:H70,3,FALSE)</f>
        <v>25.09.1992 кмс</v>
      </c>
      <c r="E6" s="204" t="str">
        <f>VLOOKUP(B6,'пр.взв.'!B7:H70,4,FALSE)</f>
        <v>С.П.</v>
      </c>
      <c r="F6" s="208" t="str">
        <f>VLOOKUP(B6,'пр.взв.'!B7:H70,5,FALSE)</f>
        <v>Санкт Петербург КШВСМ</v>
      </c>
      <c r="G6" s="206">
        <f>VLOOKUP(B6,'пр.взв.'!B7:H70,6,FALSE)</f>
        <v>0</v>
      </c>
      <c r="H6" s="181" t="str">
        <f>VLOOKUP(B6,'пр.взв.'!B7:H70,7,FALSE)</f>
        <v>Савельев АВ Зверев СА</v>
      </c>
    </row>
    <row r="7" spans="1:8" ht="15" customHeight="1">
      <c r="A7" s="213"/>
      <c r="B7" s="189"/>
      <c r="C7" s="216"/>
      <c r="D7" s="218"/>
      <c r="E7" s="205"/>
      <c r="F7" s="209"/>
      <c r="G7" s="207"/>
      <c r="H7" s="182"/>
    </row>
    <row r="8" spans="1:8" ht="15" customHeight="1">
      <c r="A8" s="213">
        <v>2</v>
      </c>
      <c r="B8" s="189">
        <f>'пр.хода'!K25</f>
        <v>15</v>
      </c>
      <c r="C8" s="190" t="str">
        <f>VLOOKUP(B8,'пр.взв.'!B6:H135,2,FALSE)</f>
        <v>КУПРЕЕВ Андрей Сергеевич</v>
      </c>
      <c r="D8" s="192" t="str">
        <f>VLOOKUP(B8,'пр.взв.'!B1:H72,3,FALSE)</f>
        <v>20.08.1992 кмс</v>
      </c>
      <c r="E8" s="185" t="str">
        <f>VLOOKUP(B8,'пр.взв.'!B1:H72,4,FALSE)</f>
        <v>Мос</v>
      </c>
      <c r="F8" s="187" t="str">
        <f>VLOOKUP(B8,'пр.взв.'!B1:H72,5,FALSE)</f>
        <v>Москва Самбо-70 МСК</v>
      </c>
      <c r="G8" s="183">
        <f>VLOOKUP(B8,'пр.взв.'!B1:H72,6,FALSE)</f>
        <v>0</v>
      </c>
      <c r="H8" s="173" t="str">
        <f>VLOOKUP(B8,'пр.взв.'!B1:H72,7,FALSE)</f>
        <v>Сальников ВВ Кабанов ДБ</v>
      </c>
    </row>
    <row r="9" spans="1:8" ht="15" customHeight="1">
      <c r="A9" s="213"/>
      <c r="B9" s="189"/>
      <c r="C9" s="191"/>
      <c r="D9" s="193"/>
      <c r="E9" s="186"/>
      <c r="F9" s="187"/>
      <c r="G9" s="184"/>
      <c r="H9" s="178"/>
    </row>
    <row r="10" spans="1:8" ht="15" customHeight="1">
      <c r="A10" s="213">
        <v>3</v>
      </c>
      <c r="B10" s="189">
        <f>'пр.хода'!O6</f>
        <v>3</v>
      </c>
      <c r="C10" s="190" t="str">
        <f>VLOOKUP(B10,'пр.взв.'!B1:H137,2,FALSE)</f>
        <v>САК Александр Игоревич</v>
      </c>
      <c r="D10" s="192" t="str">
        <f>VLOOKUP(B10,'пр.взв.'!B1:H74,3,FALSE)</f>
        <v>26.03.1992 кмс</v>
      </c>
      <c r="E10" s="185" t="str">
        <f>VLOOKUP(B10,'пр.взв.'!B1:H74,4,FALSE)</f>
        <v>СФО</v>
      </c>
      <c r="F10" s="187" t="str">
        <f>VLOOKUP(B10,'пр.взв.'!B1:H74,5,FALSE)</f>
        <v>Красноярский Заозерный МО</v>
      </c>
      <c r="G10" s="183">
        <f>VLOOKUP(B10,'пр.взв.'!B1:H74,6,FALSE)</f>
        <v>0</v>
      </c>
      <c r="H10" s="173" t="str">
        <f>VLOOKUP(B10,'пр.взв.'!B1:H74,7,FALSE)</f>
        <v>Постоев СА Калентьев ВИ</v>
      </c>
    </row>
    <row r="11" spans="1:8" ht="15" customHeight="1">
      <c r="A11" s="213"/>
      <c r="B11" s="189"/>
      <c r="C11" s="191"/>
      <c r="D11" s="193"/>
      <c r="E11" s="186"/>
      <c r="F11" s="187"/>
      <c r="G11" s="184"/>
      <c r="H11" s="178"/>
    </row>
    <row r="12" spans="1:8" ht="15" customHeight="1">
      <c r="A12" s="213">
        <v>3</v>
      </c>
      <c r="B12" s="189">
        <f>'пр.хода'!P39</f>
        <v>13</v>
      </c>
      <c r="C12" s="190" t="str">
        <f>VLOOKUP(B12,'пр.взв.'!B1:H139,2,FALSE)</f>
        <v>СОКОЛОВ Андрей Михайлович</v>
      </c>
      <c r="D12" s="192" t="str">
        <f>VLOOKUP(B12,'пр.взв.'!B1:H76,3,FALSE)</f>
        <v>07.09.1993 кмс</v>
      </c>
      <c r="E12" s="185" t="str">
        <f>VLOOKUP(B12,'пр.взв.'!B1:H76,4,FALSE)</f>
        <v>Мос</v>
      </c>
      <c r="F12" s="187" t="str">
        <f>VLOOKUP(B12,'пр.взв.'!B1:H76,5,FALSE)</f>
        <v>Москва Самбо-70 МСК</v>
      </c>
      <c r="G12" s="183">
        <f>VLOOKUP(B12,'пр.взв.'!B1:H76,6,FALSE)</f>
        <v>0</v>
      </c>
      <c r="H12" s="173" t="str">
        <f>VLOOKUP(B12,'пр.взв.'!B1:H76,7,FALSE)</f>
        <v>Сальников ВВ Кабанов ДБ</v>
      </c>
    </row>
    <row r="13" spans="1:8" ht="15" customHeight="1">
      <c r="A13" s="213"/>
      <c r="B13" s="189"/>
      <c r="C13" s="191"/>
      <c r="D13" s="193"/>
      <c r="E13" s="186"/>
      <c r="F13" s="187"/>
      <c r="G13" s="184"/>
      <c r="H13" s="178"/>
    </row>
    <row r="14" spans="1:8" ht="15" customHeight="1">
      <c r="A14" s="213">
        <v>5</v>
      </c>
      <c r="B14" s="189">
        <v>6</v>
      </c>
      <c r="C14" s="190" t="str">
        <f>VLOOKUP(B14,'пр.взв.'!B1:H141,2,FALSE)</f>
        <v>ЛЕБЕДЕВ Михаил Сергеевич</v>
      </c>
      <c r="D14" s="192" t="str">
        <f>VLOOKUP(B14,'пр.взв.'!B1:H78,3,FALSE)</f>
        <v>14.08.1992 кмс</v>
      </c>
      <c r="E14" s="185" t="str">
        <f>VLOOKUP(B14,'пр.взв.'!B1:H78,4,FALSE)</f>
        <v>УФО</v>
      </c>
      <c r="F14" s="187" t="str">
        <f>VLOOKUP(B14,'пр.взв.'!B1:H78,5,FALSE)</f>
        <v>Свердловская Екат-рг Рингс </v>
      </c>
      <c r="G14" s="183">
        <f>VLOOKUP(B14,'пр.взв.'!B1:H78,6,FALSE)</f>
        <v>0</v>
      </c>
      <c r="H14" s="173" t="str">
        <f>VLOOKUP(B14,'пр.взв.'!B1:H78,7,FALSE)</f>
        <v>Коростелев АБ</v>
      </c>
    </row>
    <row r="15" spans="1:8" ht="15" customHeight="1">
      <c r="A15" s="213"/>
      <c r="B15" s="189"/>
      <c r="C15" s="191"/>
      <c r="D15" s="193"/>
      <c r="E15" s="186"/>
      <c r="F15" s="187"/>
      <c r="G15" s="184"/>
      <c r="H15" s="178"/>
    </row>
    <row r="16" spans="1:8" ht="15" customHeight="1">
      <c r="A16" s="213">
        <v>5</v>
      </c>
      <c r="B16" s="189">
        <v>14</v>
      </c>
      <c r="C16" s="190" t="str">
        <f>VLOOKUP(B16,'пр.взв.'!B1:H143,2,FALSE)</f>
        <v>УРУСОВ Исмаил Магомедович</v>
      </c>
      <c r="D16" s="192" t="str">
        <f>VLOOKUP(B16,'пр.взв.'!B1:H80,3,FALSE)</f>
        <v>26.01.1992 кмс</v>
      </c>
      <c r="E16" s="185" t="str">
        <f>VLOOKUP(B16,'пр.взв.'!B1:H80,4,FALSE)</f>
        <v>СКФО</v>
      </c>
      <c r="F16" s="187" t="str">
        <f>VLOOKUP(B16,'пр.взв.'!B1:H80,5,FALSE)</f>
        <v>КЧР Черкесск МО</v>
      </c>
      <c r="G16" s="183">
        <f>VLOOKUP(B16,'пр.взв.'!B1:H80,6,FALSE)</f>
        <v>0</v>
      </c>
      <c r="H16" s="173" t="str">
        <f>VLOOKUP(B16,'пр.взв.'!B1:H80,7,FALSE)</f>
        <v>Салпагаров МС Бостанов АБ</v>
      </c>
    </row>
    <row r="17" spans="1:8" ht="15" customHeight="1">
      <c r="A17" s="213"/>
      <c r="B17" s="189"/>
      <c r="C17" s="191"/>
      <c r="D17" s="193"/>
      <c r="E17" s="186"/>
      <c r="F17" s="187"/>
      <c r="G17" s="184"/>
      <c r="H17" s="178"/>
    </row>
    <row r="18" spans="1:8" ht="15" customHeight="1">
      <c r="A18" s="188" t="s">
        <v>53</v>
      </c>
      <c r="B18" s="189">
        <v>17</v>
      </c>
      <c r="C18" s="190" t="str">
        <f>VLOOKUP(B18,'пр.взв.'!B1:H145,2,FALSE)</f>
        <v>ТЕДЕЕВ Сослан Бибаевич</v>
      </c>
      <c r="D18" s="192" t="str">
        <f>VLOOKUP(B18,'пр.взв.'!B1:H82,3,FALSE)</f>
        <v>14.10.1993 кмс</v>
      </c>
      <c r="E18" s="185" t="str">
        <f>VLOOKUP(B18,'пр.взв.'!B1:H82,4,FALSE)</f>
        <v>СКФО</v>
      </c>
      <c r="F18" s="187" t="str">
        <f>VLOOKUP(B18,'пр.взв.'!B1:H82,5,FALSE)</f>
        <v>РСО-Алания Владикавказ Д</v>
      </c>
      <c r="G18" s="183">
        <f>VLOOKUP(B18,'пр.взв.'!B1:H82,6,FALSE)</f>
        <v>0</v>
      </c>
      <c r="H18" s="173" t="str">
        <f>VLOOKUP(B18,'пр.взв.'!B1:H82,7,FALSE)</f>
        <v>Кочиев А Гасиев П</v>
      </c>
    </row>
    <row r="19" spans="1:8" ht="15" customHeight="1">
      <c r="A19" s="188"/>
      <c r="B19" s="189"/>
      <c r="C19" s="191"/>
      <c r="D19" s="193"/>
      <c r="E19" s="186"/>
      <c r="F19" s="187"/>
      <c r="G19" s="184"/>
      <c r="H19" s="178"/>
    </row>
    <row r="20" spans="1:8" ht="15" customHeight="1">
      <c r="A20" s="188" t="s">
        <v>53</v>
      </c>
      <c r="B20" s="189">
        <v>4</v>
      </c>
      <c r="C20" s="190" t="str">
        <f>VLOOKUP(B20,'пр.взв.'!B1:H147,2,FALSE)</f>
        <v>ПЕТРИЧЕНКО Илья Анатольевич</v>
      </c>
      <c r="D20" s="192" t="str">
        <f>VLOOKUP(B20,'пр.взв.'!B2:H84,3,FALSE)</f>
        <v>13.07.1993 кмс</v>
      </c>
      <c r="E20" s="185" t="str">
        <f>VLOOKUP(B20,'пр.взв.'!B2:H84,4,FALSE)</f>
        <v>ЮФО</v>
      </c>
      <c r="F20" s="187" t="str">
        <f>VLOOKUP(B20,'пр.взв.'!B2:H84,5,FALSE)</f>
        <v>Краснодарский Новороссийск ФКС</v>
      </c>
      <c r="G20" s="183">
        <f>VLOOKUP(B20,'пр.взв.'!B2:H84,6,FALSE)</f>
        <v>0</v>
      </c>
      <c r="H20" s="173" t="str">
        <f>VLOOKUP(B20,'пр.взв.'!B2:H84,7,FALSE)</f>
        <v>Дученко ВФ Гарькуша АВ</v>
      </c>
    </row>
    <row r="21" spans="1:8" ht="15" customHeight="1">
      <c r="A21" s="188"/>
      <c r="B21" s="189"/>
      <c r="C21" s="191"/>
      <c r="D21" s="193"/>
      <c r="E21" s="186"/>
      <c r="F21" s="187"/>
      <c r="G21" s="184"/>
      <c r="H21" s="178"/>
    </row>
    <row r="22" spans="1:8" ht="15" customHeight="1">
      <c r="A22" s="188" t="s">
        <v>134</v>
      </c>
      <c r="B22" s="189">
        <v>7</v>
      </c>
      <c r="C22" s="190" t="str">
        <f>VLOOKUP(B22,'пр.взв.'!B2:H149,2,FALSE)</f>
        <v>МАГОМЕДОВ Абдулла Курбандибирович</v>
      </c>
      <c r="D22" s="192" t="str">
        <f>VLOOKUP(B22,'пр.взв.'!B2:H86,3,FALSE)</f>
        <v>14.03.1992 кмс</v>
      </c>
      <c r="E22" s="185" t="str">
        <f>VLOOKUP(B22,'пр.взв.'!B2:H86,4,FALSE)</f>
        <v>СКФО</v>
      </c>
      <c r="F22" s="187" t="str">
        <f>VLOOKUP(B22,'пр.взв.'!B2:H86,5,FALSE)</f>
        <v>Р Дагестан Хасавюрт ПР</v>
      </c>
      <c r="G22" s="183">
        <f>VLOOKUP(B22,'пр.взв.'!B2:H86,6,FALSE)</f>
        <v>0</v>
      </c>
      <c r="H22" s="173" t="str">
        <f>VLOOKUP(B22,'пр.взв.'!B2:H86,7,FALSE)</f>
        <v>Сайпулаев А</v>
      </c>
    </row>
    <row r="23" spans="1:8" ht="15" customHeight="1">
      <c r="A23" s="188"/>
      <c r="B23" s="189"/>
      <c r="C23" s="191"/>
      <c r="D23" s="193"/>
      <c r="E23" s="186"/>
      <c r="F23" s="187"/>
      <c r="G23" s="184"/>
      <c r="H23" s="178"/>
    </row>
    <row r="24" spans="1:8" ht="15" customHeight="1">
      <c r="A24" s="188" t="s">
        <v>134</v>
      </c>
      <c r="B24" s="189">
        <v>10</v>
      </c>
      <c r="C24" s="190" t="str">
        <f>VLOOKUP(B24,'пр.взв.'!B2:H151,2,FALSE)</f>
        <v>КОРМИЛИН Анатолий Михайлович</v>
      </c>
      <c r="D24" s="192" t="str">
        <f>VLOOKUP(B24,'пр.взв.'!B2:H88,3,FALSE)</f>
        <v>29.08.1992 кмс</v>
      </c>
      <c r="E24" s="185" t="str">
        <f>VLOOKUP(B24,'пр.взв.'!B2:H88,4,FALSE)</f>
        <v>ЮФО</v>
      </c>
      <c r="F24" s="187" t="str">
        <f>VLOOKUP(B24,'пр.взв.'!B2:H88,5,FALSE)</f>
        <v>Краснодарский Краснодар ФКС</v>
      </c>
      <c r="G24" s="183">
        <f>VLOOKUP(B24,'пр.взв.'!B2:H88,6,FALSE)</f>
        <v>0</v>
      </c>
      <c r="H24" s="173" t="str">
        <f>VLOOKUP(B24,'пр.взв.'!B2:H88,7,FALSE)</f>
        <v>Бураков АП </v>
      </c>
    </row>
    <row r="25" spans="1:8" ht="15" customHeight="1">
      <c r="A25" s="188"/>
      <c r="B25" s="189"/>
      <c r="C25" s="191"/>
      <c r="D25" s="193"/>
      <c r="E25" s="186"/>
      <c r="F25" s="187"/>
      <c r="G25" s="184"/>
      <c r="H25" s="178"/>
    </row>
    <row r="26" spans="1:8" ht="15" customHeight="1">
      <c r="A26" s="188" t="s">
        <v>134</v>
      </c>
      <c r="B26" s="189">
        <v>8</v>
      </c>
      <c r="C26" s="190" t="str">
        <f>VLOOKUP(B26,'пр.взв.'!B2:H153,2,FALSE)</f>
        <v>БЕСПРОЗВАННЫХ Марк Аркадьевич</v>
      </c>
      <c r="D26" s="192" t="str">
        <f>VLOOKUP(B26,'пр.взв.'!B2:H90,3,FALSE)</f>
        <v>03.02.1992 кмс</v>
      </c>
      <c r="E26" s="185" t="str">
        <f>VLOOKUP(B26,'пр.взв.'!B2:H90,4,FALSE)</f>
        <v>СФО</v>
      </c>
      <c r="F26" s="187" t="str">
        <f>VLOOKUP(B26,'пр.взв.'!B2:H90,5,FALSE)</f>
        <v>Омской Омск МО</v>
      </c>
      <c r="G26" s="183">
        <f>VLOOKUP(B26,'пр.взв.'!B2:H90,6,FALSE)</f>
        <v>0</v>
      </c>
      <c r="H26" s="173" t="str">
        <f>VLOOKUP(B26,'пр.взв.'!B2:H90,7,FALSE)</f>
        <v>Горбунов АВ Кондаков АМ</v>
      </c>
    </row>
    <row r="27" spans="1:8" ht="15" customHeight="1">
      <c r="A27" s="188"/>
      <c r="B27" s="189"/>
      <c r="C27" s="191"/>
      <c r="D27" s="193"/>
      <c r="E27" s="186"/>
      <c r="F27" s="187"/>
      <c r="G27" s="184"/>
      <c r="H27" s="178"/>
    </row>
    <row r="28" spans="1:8" ht="15" customHeight="1">
      <c r="A28" s="188" t="s">
        <v>135</v>
      </c>
      <c r="B28" s="189">
        <v>9</v>
      </c>
      <c r="C28" s="190" t="str">
        <f>VLOOKUP(B28,'пр.взв.'!B2:H155,2,FALSE)</f>
        <v>АЛЕКСАНДРОВ Илья Андреевич</v>
      </c>
      <c r="D28" s="192" t="str">
        <f>VLOOKUP(B28,'пр.взв.'!B2:H92,3,FALSE)</f>
        <v>31.01.1993 кмс</v>
      </c>
      <c r="E28" s="185" t="str">
        <f>VLOOKUP(B28,'пр.взв.'!B2:H92,4,FALSE)</f>
        <v>ПФО</v>
      </c>
      <c r="F28" s="187" t="str">
        <f>VLOOKUP(B28,'пр.взв.'!B2:H92,5,FALSE)</f>
        <v>Саратовская Саратов Д </v>
      </c>
      <c r="G28" s="183">
        <f>VLOOKUP(B28,'пр.взв.'!B2:H92,6,FALSE)</f>
        <v>18571</v>
      </c>
      <c r="H28" s="173" t="str">
        <f>VLOOKUP(B28,'пр.взв.'!B2:H92,7,FALSE)</f>
        <v>Рожков ВИ Торосян СР</v>
      </c>
    </row>
    <row r="29" spans="1:8" ht="15" customHeight="1">
      <c r="A29" s="188"/>
      <c r="B29" s="189"/>
      <c r="C29" s="191"/>
      <c r="D29" s="193"/>
      <c r="E29" s="186"/>
      <c r="F29" s="187"/>
      <c r="G29" s="184"/>
      <c r="H29" s="178"/>
    </row>
    <row r="30" spans="1:8" ht="15" customHeight="1">
      <c r="A30" s="188" t="s">
        <v>135</v>
      </c>
      <c r="B30" s="189">
        <v>5</v>
      </c>
      <c r="C30" s="190" t="str">
        <f>VLOOKUP(B30,'пр.взв.'!B2:H157,2,FALSE)</f>
        <v>АЛДУШИН Александр Игоревич</v>
      </c>
      <c r="D30" s="192" t="str">
        <f>VLOOKUP(B30,'пр.взв.'!B3:H94,3,FALSE)</f>
        <v>04.10.93 кмс</v>
      </c>
      <c r="E30" s="185" t="str">
        <f>VLOOKUP(B30,'пр.взв.'!B3:H94,4,FALSE)</f>
        <v>УФО</v>
      </c>
      <c r="F30" s="187" t="str">
        <f>VLOOKUP(B30,'пр.взв.'!B3:H94,5,FALSE)</f>
        <v>Свердловская Н.Тагил МО</v>
      </c>
      <c r="G30" s="183">
        <f>VLOOKUP(B30,'пр.взв.'!B3:H94,6,FALSE)</f>
        <v>0</v>
      </c>
      <c r="H30" s="173" t="str">
        <f>VLOOKUP(B30,'пр.взв.'!B3:H94,7,FALSE)</f>
        <v>Перминов ОР</v>
      </c>
    </row>
    <row r="31" spans="1:8" ht="15" customHeight="1">
      <c r="A31" s="188"/>
      <c r="B31" s="189"/>
      <c r="C31" s="191"/>
      <c r="D31" s="193"/>
      <c r="E31" s="186"/>
      <c r="F31" s="187"/>
      <c r="G31" s="184"/>
      <c r="H31" s="178"/>
    </row>
    <row r="32" spans="1:8" ht="15" customHeight="1">
      <c r="A32" s="188" t="s">
        <v>135</v>
      </c>
      <c r="B32" s="189">
        <v>11</v>
      </c>
      <c r="C32" s="190" t="str">
        <f>VLOOKUP(B32,'пр.взв.'!B3:H159,2,FALSE)</f>
        <v>САЕНКО Игорь Михайлович</v>
      </c>
      <c r="D32" s="192" t="str">
        <f>VLOOKUP(B32,'пр.взв.'!B3:H96,3,FALSE)</f>
        <v>19.10.1992 кмс</v>
      </c>
      <c r="E32" s="185" t="str">
        <f>VLOOKUP(B32,'пр.взв.'!B3:H96,4,FALSE)</f>
        <v>ЮФО</v>
      </c>
      <c r="F32" s="187" t="str">
        <f>VLOOKUP(B32,'пр.взв.'!B3:H96,5,FALSE)</f>
        <v>Краснодарский Краснодар ФКС</v>
      </c>
      <c r="G32" s="183">
        <f>VLOOKUP(B32,'пр.взв.'!B3:H96,6,FALSE)</f>
        <v>0</v>
      </c>
      <c r="H32" s="173" t="str">
        <f>VLOOKUP(B32,'пр.взв.'!B3:H96,7,FALSE)</f>
        <v>Хайбулаев ГА Бураков АП</v>
      </c>
    </row>
    <row r="33" spans="1:8" ht="15" customHeight="1">
      <c r="A33" s="188"/>
      <c r="B33" s="189"/>
      <c r="C33" s="191"/>
      <c r="D33" s="193"/>
      <c r="E33" s="186"/>
      <c r="F33" s="187"/>
      <c r="G33" s="184"/>
      <c r="H33" s="178"/>
    </row>
    <row r="34" spans="1:8" ht="15" customHeight="1">
      <c r="A34" s="188" t="s">
        <v>135</v>
      </c>
      <c r="B34" s="189">
        <v>2</v>
      </c>
      <c r="C34" s="190" t="str">
        <f>VLOOKUP(B34,'пр.взв.'!B3:H161,2,FALSE)</f>
        <v>АЛЕКСУТКИН Александр Юрьевич</v>
      </c>
      <c r="D34" s="192" t="str">
        <f>VLOOKUP(B34,'пр.взв.'!B3:H98,3,FALSE)</f>
        <v>27.02.1992 кмс</v>
      </c>
      <c r="E34" s="185" t="str">
        <f>VLOOKUP(B34,'пр.взв.'!B3:H98,4,FALSE)</f>
        <v>ЦФО</v>
      </c>
      <c r="F34" s="187" t="str">
        <f>VLOOKUP(B34,'пр.взв.'!B3:H98,5,FALSE)</f>
        <v>Тульская Тула МО</v>
      </c>
      <c r="G34" s="183">
        <f>VLOOKUP(B34,'пр.взв.'!B3:H98,6,FALSE)</f>
        <v>0</v>
      </c>
      <c r="H34" s="173" t="str">
        <f>VLOOKUP(B34,'пр.взв.'!B3:H98,7,FALSE)</f>
        <v>Ломиворотов РН</v>
      </c>
    </row>
    <row r="35" spans="1:8" ht="15" customHeight="1">
      <c r="A35" s="188"/>
      <c r="B35" s="189"/>
      <c r="C35" s="191"/>
      <c r="D35" s="193"/>
      <c r="E35" s="186"/>
      <c r="F35" s="187"/>
      <c r="G35" s="184"/>
      <c r="H35" s="178"/>
    </row>
    <row r="36" spans="1:8" ht="15" customHeight="1">
      <c r="A36" s="188" t="s">
        <v>135</v>
      </c>
      <c r="B36" s="189">
        <v>16</v>
      </c>
      <c r="C36" s="190" t="str">
        <f>VLOOKUP(B36,'пр.взв.'!B3:H163,2,FALSE)</f>
        <v>УСТАЕВ Ибрагим Мурадович</v>
      </c>
      <c r="D36" s="192" t="str">
        <f>VLOOKUP(B36,'пр.взв.'!B3:H100,3,FALSE)</f>
        <v>23.02.1992 кмс</v>
      </c>
      <c r="E36" s="185" t="str">
        <f>VLOOKUP(B36,'пр.взв.'!B3:H100,4,FALSE)</f>
        <v>СКФО</v>
      </c>
      <c r="F36" s="187" t="str">
        <f>VLOOKUP(B36,'пр.взв.'!B3:H100,5,FALSE)</f>
        <v>Р Дагестан Касумкент ПР</v>
      </c>
      <c r="G36" s="183">
        <f>VLOOKUP(B36,'пр.взв.'!B3:H100,6,FALSE)</f>
        <v>0</v>
      </c>
      <c r="H36" s="173" t="str">
        <f>VLOOKUP(B36,'пр.взв.'!B3:H100,7,FALSE)</f>
        <v>Курбанов ТИ</v>
      </c>
    </row>
    <row r="37" spans="1:8" ht="15" customHeight="1">
      <c r="A37" s="188"/>
      <c r="B37" s="189"/>
      <c r="C37" s="191"/>
      <c r="D37" s="193"/>
      <c r="E37" s="186"/>
      <c r="F37" s="187"/>
      <c r="G37" s="184"/>
      <c r="H37" s="178"/>
    </row>
    <row r="38" spans="1:8" ht="15" customHeight="1">
      <c r="A38" s="188" t="s">
        <v>136</v>
      </c>
      <c r="B38" s="189">
        <v>1</v>
      </c>
      <c r="C38" s="190" t="str">
        <f>VLOOKUP(B38,'пр.взв.'!B3:H165,2,FALSE)</f>
        <v>МАНАСЯН Ашот Гарегинович</v>
      </c>
      <c r="D38" s="192" t="str">
        <f>VLOOKUP(B38,'пр.взв.'!B3:H102,3,FALSE)</f>
        <v>27.07.1992 кмс</v>
      </c>
      <c r="E38" s="185" t="str">
        <f>VLOOKUP(B38,'пр.взв.'!B3:H102,4,FALSE)</f>
        <v>ЮФО</v>
      </c>
      <c r="F38" s="187" t="str">
        <f>VLOOKUP(B38,'пр.взв.'!B3:H102,5,FALSE)</f>
        <v>Краснодарский Краснодар ФКС</v>
      </c>
      <c r="G38" s="183">
        <f>VLOOKUP(B38,'пр.взв.'!B3:H102,6,FALSE)</f>
        <v>0</v>
      </c>
      <c r="H38" s="173" t="str">
        <f>VLOOKUP(B38,'пр.взв.'!B3:H102,7,FALSE)</f>
        <v>Бураков АП Хайбулаев ГА</v>
      </c>
    </row>
    <row r="39" spans="1:8" ht="15" customHeight="1">
      <c r="A39" s="188"/>
      <c r="B39" s="189"/>
      <c r="C39" s="191"/>
      <c r="D39" s="193"/>
      <c r="E39" s="186"/>
      <c r="F39" s="187"/>
      <c r="G39" s="184"/>
      <c r="H39" s="178"/>
    </row>
    <row r="40" spans="1:8" ht="15" customHeight="1">
      <c r="A40" s="188" t="s">
        <v>136</v>
      </c>
      <c r="B40" s="189">
        <v>18</v>
      </c>
      <c r="C40" s="190" t="str">
        <f>VLOOKUP(B40,'пр.взв.'!B3:H167,2,FALSE)</f>
        <v>РАДЖАБОВ Махсуд Ильгизович</v>
      </c>
      <c r="D40" s="192" t="str">
        <f>VLOOKUP(B40,'пр.взв.'!B4:H104,3,FALSE)</f>
        <v>21.07.1993 кмс</v>
      </c>
      <c r="E40" s="185" t="str">
        <f>VLOOKUP(B40,'пр.взв.'!B4:H104,4,FALSE)</f>
        <v>ДВФО</v>
      </c>
      <c r="F40" s="187" t="str">
        <f>VLOOKUP(B40,'пр.взв.'!B4:H104,5,FALSE)</f>
        <v>Камчатский Петропавловск-Камчатский МО</v>
      </c>
      <c r="G40" s="183">
        <f>VLOOKUP(B40,'пр.взв.'!B4:H104,6,FALSE)</f>
        <v>0</v>
      </c>
      <c r="H40" s="173" t="str">
        <f>VLOOKUP(B40,'пр.взв.'!B4:H104,7,FALSE)</f>
        <v>Денисюк АН</v>
      </c>
    </row>
    <row r="41" spans="1:8" ht="15" customHeight="1">
      <c r="A41" s="188"/>
      <c r="B41" s="189"/>
      <c r="C41" s="191"/>
      <c r="D41" s="193"/>
      <c r="E41" s="186"/>
      <c r="F41" s="187"/>
      <c r="G41" s="184"/>
      <c r="H41" s="178"/>
    </row>
    <row r="42" spans="1:7" ht="24" customHeight="1">
      <c r="A42" s="71" t="str">
        <f>HYPERLINK('[1]реквизиты'!$A$6)</f>
        <v>Гл. судья, судья МК</v>
      </c>
      <c r="B42" s="31"/>
      <c r="C42" s="72"/>
      <c r="D42" s="73"/>
      <c r="E42" s="155" t="str">
        <f>'[1]реквизиты'!$G$7</f>
        <v>А.Б. Рыбаков</v>
      </c>
      <c r="G42" s="168" t="str">
        <f>'[1]реквизиты'!$G$8</f>
        <v>/г.Чебоксары/</v>
      </c>
    </row>
    <row r="43" spans="1:7" ht="30" customHeight="1">
      <c r="A43" s="71" t="str">
        <f>HYPERLINK('[1]реквизиты'!$A$8)</f>
        <v>Гл. секретарь, судья МК</v>
      </c>
      <c r="B43" s="31"/>
      <c r="C43" s="72"/>
      <c r="D43" s="73"/>
      <c r="E43" s="167" t="str">
        <f>'[1]реквизиты'!$G$9</f>
        <v>Н.Ю. Глушкова</v>
      </c>
      <c r="G43" s="168" t="str">
        <f>'[1]реквизиты'!$G$10</f>
        <v>/г. Рязань/</v>
      </c>
    </row>
    <row r="44" spans="1:7" ht="12.75">
      <c r="A44" s="31"/>
      <c r="B44" s="31"/>
      <c r="C44" s="31"/>
      <c r="D44" s="31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mergeCells count="156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0:A41"/>
    <mergeCell ref="B40:B41"/>
    <mergeCell ref="C40:C41"/>
    <mergeCell ref="D40:D4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D2:H2"/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3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2" t="s">
        <v>24</v>
      </c>
      <c r="B1" s="222"/>
      <c r="C1" s="222"/>
      <c r="D1" s="222"/>
      <c r="E1" s="222"/>
      <c r="F1" s="222"/>
      <c r="G1" s="222"/>
      <c r="H1" s="222"/>
    </row>
    <row r="2" spans="3:9" ht="27.75" customHeight="1" thickBot="1">
      <c r="C2" s="174" t="str">
        <f>HYPERLINK('[1]реквизиты'!$A$2)</f>
        <v>Первенство России среди юниоров 1992 - 93 гг.р.</v>
      </c>
      <c r="D2" s="175"/>
      <c r="E2" s="175"/>
      <c r="F2" s="175"/>
      <c r="G2" s="175"/>
      <c r="H2" s="176"/>
      <c r="I2" s="69"/>
    </row>
    <row r="3" spans="1:8" ht="12.75" customHeight="1">
      <c r="A3" s="225" t="str">
        <f>HYPERLINK('[1]реквизиты'!$A$3)</f>
        <v>13 - 17 февраля 2012 г.               г. Кстово</v>
      </c>
      <c r="B3" s="225"/>
      <c r="C3" s="225"/>
      <c r="D3" s="225"/>
      <c r="E3" s="225"/>
      <c r="F3" s="225"/>
      <c r="G3" s="225"/>
      <c r="H3" s="225"/>
    </row>
    <row r="4" spans="4:5" ht="12.75">
      <c r="D4" s="247" t="s">
        <v>131</v>
      </c>
      <c r="E4" s="247"/>
    </row>
    <row r="5" spans="1:8" ht="12.75" customHeight="1">
      <c r="A5" s="231" t="s">
        <v>4</v>
      </c>
      <c r="B5" s="233" t="s">
        <v>5</v>
      </c>
      <c r="C5" s="231" t="s">
        <v>6</v>
      </c>
      <c r="D5" s="231" t="s">
        <v>7</v>
      </c>
      <c r="E5" s="229" t="s">
        <v>8</v>
      </c>
      <c r="F5" s="192"/>
      <c r="G5" s="231" t="s">
        <v>10</v>
      </c>
      <c r="H5" s="231" t="s">
        <v>9</v>
      </c>
    </row>
    <row r="6" spans="1:8" ht="12.75" customHeight="1">
      <c r="A6" s="232"/>
      <c r="B6" s="234"/>
      <c r="C6" s="232"/>
      <c r="D6" s="232"/>
      <c r="E6" s="230"/>
      <c r="F6" s="193"/>
      <c r="G6" s="232"/>
      <c r="H6" s="232"/>
    </row>
    <row r="7" spans="1:8" ht="12.75" customHeight="1">
      <c r="A7" s="228">
        <v>1</v>
      </c>
      <c r="B7" s="241">
        <v>1</v>
      </c>
      <c r="C7" s="243" t="s">
        <v>87</v>
      </c>
      <c r="D7" s="226" t="s">
        <v>88</v>
      </c>
      <c r="E7" s="226" t="s">
        <v>72</v>
      </c>
      <c r="F7" s="226" t="s">
        <v>85</v>
      </c>
      <c r="G7" s="226"/>
      <c r="H7" s="226" t="s">
        <v>89</v>
      </c>
    </row>
    <row r="8" spans="1:8" ht="15" customHeight="1">
      <c r="A8" s="228"/>
      <c r="B8" s="242"/>
      <c r="C8" s="244"/>
      <c r="D8" s="227"/>
      <c r="E8" s="227"/>
      <c r="F8" s="227"/>
      <c r="G8" s="227"/>
      <c r="H8" s="227"/>
    </row>
    <row r="9" spans="1:8" ht="12.75" customHeight="1">
      <c r="A9" s="228">
        <v>2</v>
      </c>
      <c r="B9" s="241">
        <v>2</v>
      </c>
      <c r="C9" s="243" t="s">
        <v>109</v>
      </c>
      <c r="D9" s="226" t="s">
        <v>110</v>
      </c>
      <c r="E9" s="226" t="s">
        <v>66</v>
      </c>
      <c r="F9" s="226" t="s">
        <v>111</v>
      </c>
      <c r="G9" s="226"/>
      <c r="H9" s="226" t="s">
        <v>112</v>
      </c>
    </row>
    <row r="10" spans="1:8" ht="15" customHeight="1">
      <c r="A10" s="228"/>
      <c r="B10" s="242"/>
      <c r="C10" s="244"/>
      <c r="D10" s="227"/>
      <c r="E10" s="227"/>
      <c r="F10" s="227"/>
      <c r="G10" s="227"/>
      <c r="H10" s="227"/>
    </row>
    <row r="11" spans="1:8" ht="15" customHeight="1">
      <c r="A11" s="228">
        <v>3</v>
      </c>
      <c r="B11" s="241">
        <v>3</v>
      </c>
      <c r="C11" s="243" t="s">
        <v>105</v>
      </c>
      <c r="D11" s="226" t="s">
        <v>106</v>
      </c>
      <c r="E11" s="226" t="s">
        <v>71</v>
      </c>
      <c r="F11" s="226" t="s">
        <v>107</v>
      </c>
      <c r="G11" s="226"/>
      <c r="H11" s="226" t="s">
        <v>108</v>
      </c>
    </row>
    <row r="12" spans="1:8" ht="15.75" customHeight="1">
      <c r="A12" s="228"/>
      <c r="B12" s="242"/>
      <c r="C12" s="244"/>
      <c r="D12" s="227"/>
      <c r="E12" s="227"/>
      <c r="F12" s="227"/>
      <c r="G12" s="227"/>
      <c r="H12" s="227"/>
    </row>
    <row r="13" spans="1:8" ht="12.75" customHeight="1">
      <c r="A13" s="228">
        <v>4</v>
      </c>
      <c r="B13" s="241">
        <v>4</v>
      </c>
      <c r="C13" s="243" t="s">
        <v>93</v>
      </c>
      <c r="D13" s="226" t="s">
        <v>94</v>
      </c>
      <c r="E13" s="226" t="s">
        <v>72</v>
      </c>
      <c r="F13" s="226" t="s">
        <v>82</v>
      </c>
      <c r="G13" s="226"/>
      <c r="H13" s="226" t="s">
        <v>81</v>
      </c>
    </row>
    <row r="14" spans="1:8" ht="15" customHeight="1">
      <c r="A14" s="228"/>
      <c r="B14" s="242"/>
      <c r="C14" s="244"/>
      <c r="D14" s="227"/>
      <c r="E14" s="227"/>
      <c r="F14" s="227"/>
      <c r="G14" s="227"/>
      <c r="H14" s="227"/>
    </row>
    <row r="15" spans="1:8" ht="12.75" customHeight="1">
      <c r="A15" s="228">
        <v>5</v>
      </c>
      <c r="B15" s="241">
        <v>5</v>
      </c>
      <c r="C15" s="243" t="s">
        <v>57</v>
      </c>
      <c r="D15" s="226" t="s">
        <v>58</v>
      </c>
      <c r="E15" s="226" t="s">
        <v>54</v>
      </c>
      <c r="F15" s="226" t="s">
        <v>55</v>
      </c>
      <c r="G15" s="226"/>
      <c r="H15" s="226" t="s">
        <v>59</v>
      </c>
    </row>
    <row r="16" spans="1:8" ht="15" customHeight="1">
      <c r="A16" s="228"/>
      <c r="B16" s="242"/>
      <c r="C16" s="244"/>
      <c r="D16" s="227"/>
      <c r="E16" s="227"/>
      <c r="F16" s="227"/>
      <c r="G16" s="227"/>
      <c r="H16" s="227"/>
    </row>
    <row r="17" spans="1:8" ht="12.75" customHeight="1">
      <c r="A17" s="228">
        <v>6</v>
      </c>
      <c r="B17" s="241">
        <v>6</v>
      </c>
      <c r="C17" s="243" t="s">
        <v>128</v>
      </c>
      <c r="D17" s="226" t="s">
        <v>129</v>
      </c>
      <c r="E17" s="226" t="s">
        <v>54</v>
      </c>
      <c r="F17" s="226" t="s">
        <v>130</v>
      </c>
      <c r="G17" s="226"/>
      <c r="H17" s="226" t="s">
        <v>56</v>
      </c>
    </row>
    <row r="18" spans="1:8" ht="15" customHeight="1">
      <c r="A18" s="228"/>
      <c r="B18" s="242"/>
      <c r="C18" s="244"/>
      <c r="D18" s="227"/>
      <c r="E18" s="227"/>
      <c r="F18" s="227"/>
      <c r="G18" s="227"/>
      <c r="H18" s="227"/>
    </row>
    <row r="19" spans="1:8" ht="12.75" customHeight="1">
      <c r="A19" s="228">
        <v>7</v>
      </c>
      <c r="B19" s="241">
        <v>7</v>
      </c>
      <c r="C19" s="245" t="s">
        <v>120</v>
      </c>
      <c r="D19" s="226" t="s">
        <v>121</v>
      </c>
      <c r="E19" s="226" t="s">
        <v>95</v>
      </c>
      <c r="F19" s="226" t="s">
        <v>122</v>
      </c>
      <c r="G19" s="226"/>
      <c r="H19" s="226" t="s">
        <v>123</v>
      </c>
    </row>
    <row r="20" spans="1:8" ht="15" customHeight="1">
      <c r="A20" s="228"/>
      <c r="B20" s="242"/>
      <c r="C20" s="246"/>
      <c r="D20" s="227"/>
      <c r="E20" s="227"/>
      <c r="F20" s="227"/>
      <c r="G20" s="227"/>
      <c r="H20" s="227"/>
    </row>
    <row r="21" spans="1:8" ht="12.75" customHeight="1">
      <c r="A21" s="228">
        <v>8</v>
      </c>
      <c r="B21" s="241">
        <v>8</v>
      </c>
      <c r="C21" s="243" t="s">
        <v>101</v>
      </c>
      <c r="D21" s="226" t="s">
        <v>102</v>
      </c>
      <c r="E21" s="226" t="s">
        <v>71</v>
      </c>
      <c r="F21" s="226" t="s">
        <v>100</v>
      </c>
      <c r="G21" s="226"/>
      <c r="H21" s="226" t="s">
        <v>103</v>
      </c>
    </row>
    <row r="22" spans="1:8" ht="15" customHeight="1">
      <c r="A22" s="228"/>
      <c r="B22" s="242"/>
      <c r="C22" s="244"/>
      <c r="D22" s="227"/>
      <c r="E22" s="227"/>
      <c r="F22" s="227"/>
      <c r="G22" s="227"/>
      <c r="H22" s="227"/>
    </row>
    <row r="23" spans="1:8" ht="12.75" customHeight="1">
      <c r="A23" s="228">
        <v>9</v>
      </c>
      <c r="B23" s="241">
        <v>9</v>
      </c>
      <c r="C23" s="243" t="s">
        <v>63</v>
      </c>
      <c r="D23" s="226" t="s">
        <v>64</v>
      </c>
      <c r="E23" s="226" t="s">
        <v>60</v>
      </c>
      <c r="F23" s="226" t="s">
        <v>61</v>
      </c>
      <c r="G23" s="226">
        <v>18571</v>
      </c>
      <c r="H23" s="226" t="s">
        <v>62</v>
      </c>
    </row>
    <row r="24" spans="1:8" ht="15" customHeight="1">
      <c r="A24" s="228"/>
      <c r="B24" s="242"/>
      <c r="C24" s="244"/>
      <c r="D24" s="227"/>
      <c r="E24" s="227"/>
      <c r="F24" s="227"/>
      <c r="G24" s="227"/>
      <c r="H24" s="227"/>
    </row>
    <row r="25" spans="1:8" ht="12.75" customHeight="1">
      <c r="A25" s="228">
        <v>10</v>
      </c>
      <c r="B25" s="241">
        <v>10</v>
      </c>
      <c r="C25" s="243" t="s">
        <v>90</v>
      </c>
      <c r="D25" s="226" t="s">
        <v>91</v>
      </c>
      <c r="E25" s="226" t="s">
        <v>72</v>
      </c>
      <c r="F25" s="226" t="s">
        <v>85</v>
      </c>
      <c r="G25" s="226"/>
      <c r="H25" s="226" t="s">
        <v>92</v>
      </c>
    </row>
    <row r="26" spans="1:8" ht="15" customHeight="1">
      <c r="A26" s="228"/>
      <c r="B26" s="242"/>
      <c r="C26" s="244"/>
      <c r="D26" s="227"/>
      <c r="E26" s="227"/>
      <c r="F26" s="227"/>
      <c r="G26" s="227"/>
      <c r="H26" s="227"/>
    </row>
    <row r="27" spans="1:8" ht="12.75" customHeight="1">
      <c r="A27" s="228">
        <v>11</v>
      </c>
      <c r="B27" s="241">
        <v>11</v>
      </c>
      <c r="C27" s="243" t="s">
        <v>83</v>
      </c>
      <c r="D27" s="226" t="s">
        <v>84</v>
      </c>
      <c r="E27" s="226" t="s">
        <v>72</v>
      </c>
      <c r="F27" s="226" t="s">
        <v>85</v>
      </c>
      <c r="G27" s="226"/>
      <c r="H27" s="226" t="s">
        <v>86</v>
      </c>
    </row>
    <row r="28" spans="1:8" ht="15" customHeight="1">
      <c r="A28" s="228"/>
      <c r="B28" s="242"/>
      <c r="C28" s="244"/>
      <c r="D28" s="227"/>
      <c r="E28" s="227"/>
      <c r="F28" s="227"/>
      <c r="G28" s="227"/>
      <c r="H28" s="227"/>
    </row>
    <row r="29" spans="1:8" ht="15.75" customHeight="1">
      <c r="A29" s="228">
        <v>12</v>
      </c>
      <c r="B29" s="241">
        <v>12</v>
      </c>
      <c r="C29" s="243" t="s">
        <v>76</v>
      </c>
      <c r="D29" s="226" t="s">
        <v>77</v>
      </c>
      <c r="E29" s="226" t="s">
        <v>73</v>
      </c>
      <c r="F29" s="226" t="s">
        <v>74</v>
      </c>
      <c r="G29" s="226"/>
      <c r="H29" s="226" t="s">
        <v>75</v>
      </c>
    </row>
    <row r="30" spans="1:8" ht="15" customHeight="1">
      <c r="A30" s="228"/>
      <c r="B30" s="242"/>
      <c r="C30" s="244"/>
      <c r="D30" s="227"/>
      <c r="E30" s="227"/>
      <c r="F30" s="227"/>
      <c r="G30" s="227"/>
      <c r="H30" s="227"/>
    </row>
    <row r="31" spans="1:8" ht="12.75" customHeight="1">
      <c r="A31" s="228">
        <v>13</v>
      </c>
      <c r="B31" s="241">
        <v>13</v>
      </c>
      <c r="C31" s="243" t="s">
        <v>124</v>
      </c>
      <c r="D31" s="226" t="s">
        <v>125</v>
      </c>
      <c r="E31" s="226" t="s">
        <v>79</v>
      </c>
      <c r="F31" s="226" t="s">
        <v>116</v>
      </c>
      <c r="G31" s="226"/>
      <c r="H31" s="226" t="s">
        <v>80</v>
      </c>
    </row>
    <row r="32" spans="1:8" ht="15" customHeight="1">
      <c r="A32" s="228"/>
      <c r="B32" s="242"/>
      <c r="C32" s="244"/>
      <c r="D32" s="227"/>
      <c r="E32" s="227"/>
      <c r="F32" s="227"/>
      <c r="G32" s="227"/>
      <c r="H32" s="227"/>
    </row>
    <row r="33" spans="1:8" ht="12.75" customHeight="1">
      <c r="A33" s="228">
        <v>14</v>
      </c>
      <c r="B33" s="241">
        <v>14</v>
      </c>
      <c r="C33" s="243" t="s">
        <v>98</v>
      </c>
      <c r="D33" s="226" t="s">
        <v>99</v>
      </c>
      <c r="E33" s="226" t="s">
        <v>95</v>
      </c>
      <c r="F33" s="226" t="s">
        <v>96</v>
      </c>
      <c r="G33" s="226"/>
      <c r="H33" s="226" t="s">
        <v>97</v>
      </c>
    </row>
    <row r="34" spans="1:8" ht="15" customHeight="1">
      <c r="A34" s="228"/>
      <c r="B34" s="242"/>
      <c r="C34" s="244"/>
      <c r="D34" s="227"/>
      <c r="E34" s="227"/>
      <c r="F34" s="227"/>
      <c r="G34" s="227"/>
      <c r="H34" s="227"/>
    </row>
    <row r="35" spans="1:8" ht="12.75" customHeight="1">
      <c r="A35" s="228">
        <v>15</v>
      </c>
      <c r="B35" s="241">
        <v>15</v>
      </c>
      <c r="C35" s="243" t="s">
        <v>126</v>
      </c>
      <c r="D35" s="226" t="s">
        <v>127</v>
      </c>
      <c r="E35" s="226" t="s">
        <v>79</v>
      </c>
      <c r="F35" s="226" t="s">
        <v>116</v>
      </c>
      <c r="G35" s="226"/>
      <c r="H35" s="226" t="s">
        <v>80</v>
      </c>
    </row>
    <row r="36" spans="1:8" ht="15" customHeight="1">
      <c r="A36" s="228"/>
      <c r="B36" s="242"/>
      <c r="C36" s="244"/>
      <c r="D36" s="227"/>
      <c r="E36" s="227"/>
      <c r="F36" s="227"/>
      <c r="G36" s="227"/>
      <c r="H36" s="227"/>
    </row>
    <row r="37" spans="1:8" ht="15.75" customHeight="1">
      <c r="A37" s="228">
        <v>16</v>
      </c>
      <c r="B37" s="241">
        <v>16</v>
      </c>
      <c r="C37" s="245" t="s">
        <v>117</v>
      </c>
      <c r="D37" s="226" t="s">
        <v>78</v>
      </c>
      <c r="E37" s="226" t="s">
        <v>95</v>
      </c>
      <c r="F37" s="226" t="s">
        <v>118</v>
      </c>
      <c r="G37" s="226"/>
      <c r="H37" s="226" t="s">
        <v>119</v>
      </c>
    </row>
    <row r="38" spans="1:8" ht="12.75" customHeight="1">
      <c r="A38" s="228"/>
      <c r="B38" s="242"/>
      <c r="C38" s="246"/>
      <c r="D38" s="227"/>
      <c r="E38" s="227"/>
      <c r="F38" s="227"/>
      <c r="G38" s="227"/>
      <c r="H38" s="227"/>
    </row>
    <row r="39" spans="1:8" ht="12.75" customHeight="1">
      <c r="A39" s="228">
        <v>17</v>
      </c>
      <c r="B39" s="241">
        <v>17</v>
      </c>
      <c r="C39" s="243" t="s">
        <v>113</v>
      </c>
      <c r="D39" s="226" t="s">
        <v>114</v>
      </c>
      <c r="E39" s="226" t="s">
        <v>95</v>
      </c>
      <c r="F39" s="226" t="s">
        <v>104</v>
      </c>
      <c r="G39" s="226"/>
      <c r="H39" s="226" t="s">
        <v>115</v>
      </c>
    </row>
    <row r="40" spans="1:8" ht="12.75" customHeight="1">
      <c r="A40" s="228"/>
      <c r="B40" s="242"/>
      <c r="C40" s="244"/>
      <c r="D40" s="227"/>
      <c r="E40" s="227"/>
      <c r="F40" s="227"/>
      <c r="G40" s="227"/>
      <c r="H40" s="227"/>
    </row>
    <row r="41" spans="1:8" ht="12.75" customHeight="1">
      <c r="A41" s="228">
        <v>18</v>
      </c>
      <c r="B41" s="241">
        <v>18</v>
      </c>
      <c r="C41" s="243" t="s">
        <v>67</v>
      </c>
      <c r="D41" s="226" t="s">
        <v>68</v>
      </c>
      <c r="E41" s="226" t="s">
        <v>65</v>
      </c>
      <c r="F41" s="226" t="s">
        <v>69</v>
      </c>
      <c r="G41" s="226"/>
      <c r="H41" s="226" t="s">
        <v>70</v>
      </c>
    </row>
    <row r="42" spans="1:8" ht="12.75" customHeight="1">
      <c r="A42" s="228"/>
      <c r="B42" s="242"/>
      <c r="C42" s="244"/>
      <c r="D42" s="227"/>
      <c r="E42" s="227"/>
      <c r="F42" s="227"/>
      <c r="G42" s="227"/>
      <c r="H42" s="227"/>
    </row>
    <row r="43" spans="1:8" ht="12.75" customHeight="1">
      <c r="A43" s="235"/>
      <c r="B43" s="236">
        <v>19</v>
      </c>
      <c r="C43" s="223"/>
      <c r="D43" s="240"/>
      <c r="E43" s="229"/>
      <c r="F43" s="237"/>
      <c r="G43" s="238"/>
      <c r="H43" s="223"/>
    </row>
    <row r="44" spans="1:8" ht="12.75" customHeight="1">
      <c r="A44" s="235"/>
      <c r="B44" s="236"/>
      <c r="C44" s="224"/>
      <c r="D44" s="232"/>
      <c r="E44" s="230"/>
      <c r="F44" s="237"/>
      <c r="G44" s="239"/>
      <c r="H44" s="224"/>
    </row>
    <row r="45" spans="1:8" ht="12.75" customHeight="1">
      <c r="A45" s="235"/>
      <c r="B45" s="236">
        <v>20</v>
      </c>
      <c r="C45" s="223"/>
      <c r="D45" s="240"/>
      <c r="E45" s="229"/>
      <c r="F45" s="237"/>
      <c r="G45" s="238"/>
      <c r="H45" s="223"/>
    </row>
    <row r="46" spans="1:8" ht="12.75" customHeight="1">
      <c r="A46" s="235"/>
      <c r="B46" s="236"/>
      <c r="C46" s="224"/>
      <c r="D46" s="232"/>
      <c r="E46" s="230"/>
      <c r="F46" s="237"/>
      <c r="G46" s="239"/>
      <c r="H46" s="224"/>
    </row>
    <row r="47" spans="1:8" ht="12.75" customHeight="1">
      <c r="A47" s="235"/>
      <c r="B47" s="236">
        <v>21</v>
      </c>
      <c r="C47" s="223"/>
      <c r="D47" s="240"/>
      <c r="E47" s="229"/>
      <c r="F47" s="237"/>
      <c r="G47" s="238"/>
      <c r="H47" s="223"/>
    </row>
    <row r="48" spans="1:8" ht="12.75" customHeight="1">
      <c r="A48" s="235"/>
      <c r="B48" s="236"/>
      <c r="C48" s="224"/>
      <c r="D48" s="232"/>
      <c r="E48" s="230"/>
      <c r="F48" s="237"/>
      <c r="G48" s="239"/>
      <c r="H48" s="224"/>
    </row>
    <row r="49" spans="1:8" ht="12.75" customHeight="1">
      <c r="A49" s="235"/>
      <c r="B49" s="236">
        <v>22</v>
      </c>
      <c r="C49" s="223"/>
      <c r="D49" s="240"/>
      <c r="E49" s="229"/>
      <c r="F49" s="237"/>
      <c r="G49" s="238"/>
      <c r="H49" s="223"/>
    </row>
    <row r="50" spans="1:8" ht="12.75" customHeight="1">
      <c r="A50" s="235"/>
      <c r="B50" s="236"/>
      <c r="C50" s="224"/>
      <c r="D50" s="232"/>
      <c r="E50" s="230"/>
      <c r="F50" s="237"/>
      <c r="G50" s="239"/>
      <c r="H50" s="224"/>
    </row>
    <row r="51" spans="1:8" ht="12.75" customHeight="1">
      <c r="A51" s="235"/>
      <c r="B51" s="236">
        <v>23</v>
      </c>
      <c r="C51" s="223"/>
      <c r="D51" s="240"/>
      <c r="E51" s="229"/>
      <c r="F51" s="237"/>
      <c r="G51" s="238"/>
      <c r="H51" s="223"/>
    </row>
    <row r="52" spans="1:8" ht="12.75" customHeight="1">
      <c r="A52" s="235"/>
      <c r="B52" s="236"/>
      <c r="C52" s="224"/>
      <c r="D52" s="232"/>
      <c r="E52" s="230"/>
      <c r="F52" s="237"/>
      <c r="G52" s="239"/>
      <c r="H52" s="224"/>
    </row>
    <row r="53" spans="1:8" ht="12.75" customHeight="1">
      <c r="A53" s="235"/>
      <c r="B53" s="236">
        <v>24</v>
      </c>
      <c r="C53" s="223"/>
      <c r="D53" s="240"/>
      <c r="E53" s="229"/>
      <c r="F53" s="237"/>
      <c r="G53" s="238"/>
      <c r="H53" s="223"/>
    </row>
    <row r="54" spans="1:8" ht="12.75" customHeight="1">
      <c r="A54" s="235"/>
      <c r="B54" s="236"/>
      <c r="C54" s="224"/>
      <c r="D54" s="232"/>
      <c r="E54" s="230"/>
      <c r="F54" s="237"/>
      <c r="G54" s="239"/>
      <c r="H54" s="224"/>
    </row>
    <row r="55" spans="1:8" ht="12.75" customHeight="1">
      <c r="A55" s="235"/>
      <c r="B55" s="236">
        <v>25</v>
      </c>
      <c r="C55" s="223"/>
      <c r="D55" s="240"/>
      <c r="E55" s="229"/>
      <c r="F55" s="237"/>
      <c r="G55" s="238"/>
      <c r="H55" s="223"/>
    </row>
    <row r="56" spans="1:8" ht="12.75" customHeight="1">
      <c r="A56" s="235"/>
      <c r="B56" s="236"/>
      <c r="C56" s="224"/>
      <c r="D56" s="232"/>
      <c r="E56" s="230"/>
      <c r="F56" s="237"/>
      <c r="G56" s="239"/>
      <c r="H56" s="224"/>
    </row>
    <row r="57" spans="1:8" ht="12.75" customHeight="1">
      <c r="A57" s="235"/>
      <c r="B57" s="236">
        <v>26</v>
      </c>
      <c r="C57" s="223"/>
      <c r="D57" s="240"/>
      <c r="E57" s="229"/>
      <c r="F57" s="237"/>
      <c r="G57" s="238"/>
      <c r="H57" s="223"/>
    </row>
    <row r="58" spans="1:8" ht="12.75" customHeight="1">
      <c r="A58" s="235"/>
      <c r="B58" s="236"/>
      <c r="C58" s="224"/>
      <c r="D58" s="232"/>
      <c r="E58" s="230"/>
      <c r="F58" s="237"/>
      <c r="G58" s="239"/>
      <c r="H58" s="224"/>
    </row>
    <row r="59" spans="1:8" ht="12.75" customHeight="1">
      <c r="A59" s="235"/>
      <c r="B59" s="236">
        <v>27</v>
      </c>
      <c r="C59" s="223"/>
      <c r="D59" s="240"/>
      <c r="E59" s="229"/>
      <c r="F59" s="237"/>
      <c r="G59" s="238"/>
      <c r="H59" s="223"/>
    </row>
    <row r="60" spans="1:8" ht="12.75" customHeight="1">
      <c r="A60" s="235"/>
      <c r="B60" s="236"/>
      <c r="C60" s="224"/>
      <c r="D60" s="232"/>
      <c r="E60" s="230"/>
      <c r="F60" s="237"/>
      <c r="G60" s="239"/>
      <c r="H60" s="224"/>
    </row>
    <row r="61" spans="1:8" ht="12.75" customHeight="1">
      <c r="A61" s="235"/>
      <c r="B61" s="236">
        <v>28</v>
      </c>
      <c r="C61" s="223"/>
      <c r="D61" s="240"/>
      <c r="E61" s="229"/>
      <c r="F61" s="237"/>
      <c r="G61" s="238"/>
      <c r="H61" s="223"/>
    </row>
    <row r="62" spans="1:8" ht="12.75" customHeight="1">
      <c r="A62" s="235"/>
      <c r="B62" s="236"/>
      <c r="C62" s="224"/>
      <c r="D62" s="232"/>
      <c r="E62" s="230"/>
      <c r="F62" s="237"/>
      <c r="G62" s="239"/>
      <c r="H62" s="224"/>
    </row>
    <row r="63" spans="1:8" ht="12.75" customHeight="1">
      <c r="A63" s="235"/>
      <c r="B63" s="236">
        <v>29</v>
      </c>
      <c r="C63" s="223"/>
      <c r="D63" s="240"/>
      <c r="E63" s="229"/>
      <c r="F63" s="237"/>
      <c r="G63" s="238"/>
      <c r="H63" s="223"/>
    </row>
    <row r="64" spans="1:8" ht="12.75" customHeight="1">
      <c r="A64" s="235"/>
      <c r="B64" s="236"/>
      <c r="C64" s="224"/>
      <c r="D64" s="232"/>
      <c r="E64" s="230"/>
      <c r="F64" s="237"/>
      <c r="G64" s="239"/>
      <c r="H64" s="224"/>
    </row>
    <row r="65" spans="1:8" ht="12.75" customHeight="1">
      <c r="A65" s="235"/>
      <c r="B65" s="236">
        <v>30</v>
      </c>
      <c r="C65" s="223"/>
      <c r="D65" s="240"/>
      <c r="E65" s="229"/>
      <c r="F65" s="237"/>
      <c r="G65" s="238"/>
      <c r="H65" s="223"/>
    </row>
    <row r="66" spans="1:8" ht="12.75" customHeight="1">
      <c r="A66" s="235"/>
      <c r="B66" s="236"/>
      <c r="C66" s="224"/>
      <c r="D66" s="232"/>
      <c r="E66" s="230"/>
      <c r="F66" s="237"/>
      <c r="G66" s="239"/>
      <c r="H66" s="224"/>
    </row>
    <row r="67" spans="1:8" ht="12.75">
      <c r="A67" s="235"/>
      <c r="B67" s="236">
        <v>31</v>
      </c>
      <c r="C67" s="223"/>
      <c r="D67" s="240"/>
      <c r="E67" s="229"/>
      <c r="F67" s="237"/>
      <c r="G67" s="238"/>
      <c r="H67" s="223"/>
    </row>
    <row r="68" spans="1:8" ht="12.75">
      <c r="A68" s="235"/>
      <c r="B68" s="236"/>
      <c r="C68" s="224"/>
      <c r="D68" s="232"/>
      <c r="E68" s="230"/>
      <c r="F68" s="237"/>
      <c r="G68" s="239"/>
      <c r="H68" s="224"/>
    </row>
    <row r="69" spans="1:8" ht="12.75">
      <c r="A69" s="235"/>
      <c r="B69" s="236">
        <v>32</v>
      </c>
      <c r="C69" s="223"/>
      <c r="D69" s="240"/>
      <c r="E69" s="229"/>
      <c r="F69" s="237"/>
      <c r="G69" s="238"/>
      <c r="H69" s="223"/>
    </row>
    <row r="70" spans="1:8" ht="12.75">
      <c r="A70" s="235"/>
      <c r="B70" s="236"/>
      <c r="C70" s="224"/>
      <c r="D70" s="232"/>
      <c r="E70" s="230"/>
      <c r="F70" s="237"/>
      <c r="G70" s="239"/>
      <c r="H70" s="224"/>
    </row>
  </sheetData>
  <sheetProtection/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D7:D8"/>
    <mergeCell ref="B9:B10"/>
    <mergeCell ref="C9:C10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E74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3.140625" style="0" customWidth="1"/>
    <col min="7" max="7" width="6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140625" style="0" customWidth="1"/>
    <col min="16" max="16" width="5.7109375" style="0" customWidth="1"/>
  </cols>
  <sheetData>
    <row r="1" spans="2:18" ht="15.75" customHeight="1">
      <c r="B1" s="309" t="s">
        <v>44</v>
      </c>
      <c r="C1" s="309"/>
      <c r="D1" s="309"/>
      <c r="E1" s="309"/>
      <c r="F1" s="309"/>
      <c r="G1" s="309"/>
      <c r="H1" s="309"/>
      <c r="I1" s="309"/>
      <c r="K1" s="309" t="s">
        <v>44</v>
      </c>
      <c r="L1" s="309"/>
      <c r="M1" s="309"/>
      <c r="N1" s="309"/>
      <c r="O1" s="309"/>
      <c r="P1" s="309"/>
      <c r="Q1" s="309"/>
      <c r="R1" s="309"/>
    </row>
    <row r="2" spans="2:18" ht="15.75" customHeight="1">
      <c r="B2" s="310" t="str">
        <f>'пр.взв.'!D4</f>
        <v>в.к. 100  кг.</v>
      </c>
      <c r="C2" s="311"/>
      <c r="D2" s="311"/>
      <c r="E2" s="311"/>
      <c r="F2" s="311"/>
      <c r="G2" s="311"/>
      <c r="H2" s="311"/>
      <c r="I2" s="311"/>
      <c r="K2" s="310" t="str">
        <f>'пр.взв.'!D4</f>
        <v>в.к. 100  кг.</v>
      </c>
      <c r="L2" s="311"/>
      <c r="M2" s="311"/>
      <c r="N2" s="311"/>
      <c r="O2" s="311"/>
      <c r="P2" s="311"/>
      <c r="Q2" s="311"/>
      <c r="R2" s="311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86" t="s">
        <v>46</v>
      </c>
      <c r="B4" s="288" t="s">
        <v>5</v>
      </c>
      <c r="C4" s="282" t="s">
        <v>6</v>
      </c>
      <c r="D4" s="282" t="s">
        <v>15</v>
      </c>
      <c r="E4" s="282" t="s">
        <v>16</v>
      </c>
      <c r="F4" s="282" t="s">
        <v>17</v>
      </c>
      <c r="G4" s="284" t="s">
        <v>47</v>
      </c>
      <c r="H4" s="278" t="s">
        <v>48</v>
      </c>
      <c r="I4" s="280" t="s">
        <v>19</v>
      </c>
      <c r="J4" s="286" t="s">
        <v>46</v>
      </c>
      <c r="K4" s="288" t="s">
        <v>5</v>
      </c>
      <c r="L4" s="282" t="s">
        <v>6</v>
      </c>
      <c r="M4" s="282" t="s">
        <v>15</v>
      </c>
      <c r="N4" s="282" t="s">
        <v>16</v>
      </c>
      <c r="O4" s="282" t="s">
        <v>17</v>
      </c>
      <c r="P4" s="284" t="s">
        <v>47</v>
      </c>
      <c r="Q4" s="278" t="s">
        <v>48</v>
      </c>
      <c r="R4" s="280" t="s">
        <v>19</v>
      </c>
    </row>
    <row r="5" spans="1:18" ht="13.5" customHeight="1" thickBot="1">
      <c r="A5" s="287"/>
      <c r="B5" s="304" t="s">
        <v>40</v>
      </c>
      <c r="C5" s="283"/>
      <c r="D5" s="283"/>
      <c r="E5" s="283"/>
      <c r="F5" s="283"/>
      <c r="G5" s="285"/>
      <c r="H5" s="279"/>
      <c r="I5" s="281" t="s">
        <v>41</v>
      </c>
      <c r="J5" s="287"/>
      <c r="K5" s="304" t="s">
        <v>40</v>
      </c>
      <c r="L5" s="283"/>
      <c r="M5" s="283"/>
      <c r="N5" s="283"/>
      <c r="O5" s="283"/>
      <c r="P5" s="285"/>
      <c r="Q5" s="279"/>
      <c r="R5" s="281" t="s">
        <v>41</v>
      </c>
    </row>
    <row r="6" spans="1:18" ht="12.75">
      <c r="A6" s="299">
        <v>1</v>
      </c>
      <c r="B6" s="307">
        <v>1</v>
      </c>
      <c r="C6" s="265" t="str">
        <f>VLOOKUP(B6,'пр.взв.'!B7:G70,2,FALSE)</f>
        <v>МАНАСЯН Ашот Гарегинович</v>
      </c>
      <c r="D6" s="262" t="str">
        <f>VLOOKUP(B6,'пр.взв.'!B7:G70,3,FALSE)</f>
        <v>27.07.1992 кмс</v>
      </c>
      <c r="E6" s="262" t="str">
        <f>VLOOKUP(B6,'пр.взв.'!B7:G70,4,FALSE)</f>
        <v>ЮФО</v>
      </c>
      <c r="F6" s="255"/>
      <c r="G6" s="263"/>
      <c r="H6" s="239"/>
      <c r="I6" s="232"/>
      <c r="J6" s="272">
        <v>9</v>
      </c>
      <c r="K6" s="307">
        <v>2</v>
      </c>
      <c r="L6" s="265" t="str">
        <f>VLOOKUP(K6,'пр.взв.'!B7:G70,2,FALSE)</f>
        <v>АЛЕКСУТКИН Александр Юрьевич</v>
      </c>
      <c r="M6" s="262" t="str">
        <f>VLOOKUP(K6,'пр.взв.'!B7:G70,3,FALSE)</f>
        <v>27.02.1992 кмс</v>
      </c>
      <c r="N6" s="262" t="str">
        <f>VLOOKUP(K6,'пр.взв.'!B7:G70,4,FALSE)</f>
        <v>ЦФО</v>
      </c>
      <c r="O6" s="255"/>
      <c r="P6" s="263"/>
      <c r="Q6" s="239"/>
      <c r="R6" s="232"/>
    </row>
    <row r="7" spans="1:18" ht="12.75">
      <c r="A7" s="300"/>
      <c r="B7" s="306"/>
      <c r="C7" s="251"/>
      <c r="D7" s="253"/>
      <c r="E7" s="253"/>
      <c r="F7" s="253"/>
      <c r="G7" s="253"/>
      <c r="H7" s="257"/>
      <c r="I7" s="228"/>
      <c r="J7" s="259"/>
      <c r="K7" s="306"/>
      <c r="L7" s="251"/>
      <c r="M7" s="253"/>
      <c r="N7" s="253"/>
      <c r="O7" s="253"/>
      <c r="P7" s="253"/>
      <c r="Q7" s="257"/>
      <c r="R7" s="228"/>
    </row>
    <row r="8" spans="1:18" ht="12.75">
      <c r="A8" s="300"/>
      <c r="B8" s="305">
        <v>17</v>
      </c>
      <c r="C8" s="250" t="str">
        <f>VLOOKUP(B8,'пр.взв.'!B9:G72,2,FALSE)</f>
        <v>ТЕДЕЕВ Сослан Бибаевич</v>
      </c>
      <c r="D8" s="252" t="str">
        <f>VLOOKUP(B8,'пр.взв.'!B1:G72,3,FALSE)</f>
        <v>14.10.1993 кмс</v>
      </c>
      <c r="E8" s="252" t="str">
        <f>VLOOKUP(B8,'пр.взв.'!B1:G72,4,FALSE)</f>
        <v>СКФО</v>
      </c>
      <c r="F8" s="254"/>
      <c r="G8" s="254"/>
      <c r="H8" s="231"/>
      <c r="I8" s="231"/>
      <c r="J8" s="259"/>
      <c r="K8" s="305">
        <v>18</v>
      </c>
      <c r="L8" s="250" t="str">
        <f>VLOOKUP(K8,'пр.взв.'!B1:G72,2,FALSE)</f>
        <v>РАДЖАБОВ Махсуд Ильгизович</v>
      </c>
      <c r="M8" s="252" t="str">
        <f>VLOOKUP(K8,'пр.взв.'!B1:G72,3,FALSE)</f>
        <v>21.07.1993 кмс</v>
      </c>
      <c r="N8" s="252" t="str">
        <f>VLOOKUP(K8,'пр.взв.'!B1:G72,4,FALSE)</f>
        <v>ДВФО</v>
      </c>
      <c r="O8" s="254"/>
      <c r="P8" s="254"/>
      <c r="Q8" s="231"/>
      <c r="R8" s="231"/>
    </row>
    <row r="9" spans="1:18" ht="13.5" thickBot="1">
      <c r="A9" s="303"/>
      <c r="B9" s="308"/>
      <c r="C9" s="267"/>
      <c r="D9" s="268"/>
      <c r="E9" s="268"/>
      <c r="F9" s="269"/>
      <c r="G9" s="269"/>
      <c r="H9" s="203"/>
      <c r="I9" s="203"/>
      <c r="J9" s="270"/>
      <c r="K9" s="308"/>
      <c r="L9" s="267"/>
      <c r="M9" s="268"/>
      <c r="N9" s="268"/>
      <c r="O9" s="269"/>
      <c r="P9" s="269"/>
      <c r="Q9" s="203"/>
      <c r="R9" s="203"/>
    </row>
    <row r="10" spans="1:18" ht="12.75" hidden="1">
      <c r="A10" s="299">
        <v>2</v>
      </c>
      <c r="B10" s="307">
        <v>9</v>
      </c>
      <c r="C10" s="273" t="str">
        <f>VLOOKUP(B10,'пр.взв.'!B1:G74,2,FALSE)</f>
        <v>АЛЕКСАНДРОВ Илья Андреевич</v>
      </c>
      <c r="D10" s="271" t="str">
        <f>VLOOKUP(B10,'пр.взв.'!B1:G74,3,FALSE)</f>
        <v>31.01.1993 кмс</v>
      </c>
      <c r="E10" s="271" t="str">
        <f>VLOOKUP(B10,'пр.взв.'!B11:G74,4,FALSE)</f>
        <v>ПФО</v>
      </c>
      <c r="F10" s="276"/>
      <c r="G10" s="277"/>
      <c r="H10" s="274"/>
      <c r="I10" s="271"/>
      <c r="J10" s="272">
        <v>10</v>
      </c>
      <c r="K10" s="307">
        <v>10</v>
      </c>
      <c r="L10" s="273" t="str">
        <f>VLOOKUP(K10,'пр.взв.'!B1:G74,2,FALSE)</f>
        <v>КОРМИЛИН Анатолий Михайлович</v>
      </c>
      <c r="M10" s="271" t="str">
        <f>VLOOKUP(K10,'пр.взв.'!B1:G74,3,FALSE)</f>
        <v>29.08.1992 кмс</v>
      </c>
      <c r="N10" s="271" t="str">
        <f>VLOOKUP(K10,'пр.взв.'!B1:G74,4,FALSE)</f>
        <v>ЮФО</v>
      </c>
      <c r="O10" s="276"/>
      <c r="P10" s="277"/>
      <c r="Q10" s="274"/>
      <c r="R10" s="271"/>
    </row>
    <row r="11" spans="1:18" ht="12.75" hidden="1">
      <c r="A11" s="300"/>
      <c r="B11" s="306"/>
      <c r="C11" s="251"/>
      <c r="D11" s="253"/>
      <c r="E11" s="253"/>
      <c r="F11" s="253"/>
      <c r="G11" s="253"/>
      <c r="H11" s="257"/>
      <c r="I11" s="228"/>
      <c r="J11" s="259"/>
      <c r="K11" s="306"/>
      <c r="L11" s="251"/>
      <c r="M11" s="253"/>
      <c r="N11" s="253"/>
      <c r="O11" s="253"/>
      <c r="P11" s="253"/>
      <c r="Q11" s="257"/>
      <c r="R11" s="228"/>
    </row>
    <row r="12" spans="1:18" ht="12.75" hidden="1">
      <c r="A12" s="300"/>
      <c r="B12" s="305">
        <v>25</v>
      </c>
      <c r="C12" s="250">
        <f>VLOOKUP(B12,'пр.взв.'!B1:G76,2,FALSE)</f>
        <v>0</v>
      </c>
      <c r="D12" s="252">
        <f>VLOOKUP(B12,'пр.взв.'!B1:G76,3,FALSE)</f>
        <v>0</v>
      </c>
      <c r="E12" s="252">
        <f>VLOOKUP(B12,'пр.взв.'!B13:G76,4,FALSE)</f>
        <v>0</v>
      </c>
      <c r="F12" s="254"/>
      <c r="G12" s="254"/>
      <c r="H12" s="231"/>
      <c r="I12" s="231"/>
      <c r="J12" s="259"/>
      <c r="K12" s="305">
        <v>26</v>
      </c>
      <c r="L12" s="250">
        <f>VLOOKUP(K12,'пр.взв.'!B1:G76,2,FALSE)</f>
        <v>0</v>
      </c>
      <c r="M12" s="252">
        <f>VLOOKUP(K12,'пр.взв.'!B1:G76,3,FALSE)</f>
        <v>0</v>
      </c>
      <c r="N12" s="252">
        <f>VLOOKUP(K12,'пр.взв.'!B1:G76,4,FALSE)</f>
        <v>0</v>
      </c>
      <c r="O12" s="254"/>
      <c r="P12" s="254"/>
      <c r="Q12" s="231"/>
      <c r="R12" s="231"/>
    </row>
    <row r="13" spans="1:18" ht="13.5" hidden="1" thickBot="1">
      <c r="A13" s="303"/>
      <c r="B13" s="308"/>
      <c r="C13" s="267"/>
      <c r="D13" s="268"/>
      <c r="E13" s="268"/>
      <c r="F13" s="269"/>
      <c r="G13" s="269"/>
      <c r="H13" s="203"/>
      <c r="I13" s="203"/>
      <c r="J13" s="270"/>
      <c r="K13" s="308"/>
      <c r="L13" s="267"/>
      <c r="M13" s="268"/>
      <c r="N13" s="268"/>
      <c r="O13" s="269"/>
      <c r="P13" s="269"/>
      <c r="Q13" s="203"/>
      <c r="R13" s="203"/>
    </row>
    <row r="14" spans="1:18" ht="12.75" hidden="1">
      <c r="A14" s="299">
        <v>3</v>
      </c>
      <c r="B14" s="307">
        <v>5</v>
      </c>
      <c r="C14" s="265" t="str">
        <f>VLOOKUP(B14,'пр.взв.'!B1:G78,2,FALSE)</f>
        <v>АЛДУШИН Александр Игоревич</v>
      </c>
      <c r="D14" s="262" t="str">
        <f>VLOOKUP(B14,'пр.взв.'!B1:G78,3,FALSE)</f>
        <v>04.10.93 кмс</v>
      </c>
      <c r="E14" s="262" t="str">
        <f>VLOOKUP(B14,'пр.взв.'!B15:G78,4,FALSE)</f>
        <v>УФО</v>
      </c>
      <c r="F14" s="255"/>
      <c r="G14" s="263"/>
      <c r="H14" s="239"/>
      <c r="I14" s="232"/>
      <c r="J14" s="272">
        <v>11</v>
      </c>
      <c r="K14" s="307">
        <v>6</v>
      </c>
      <c r="L14" s="265" t="str">
        <f>VLOOKUP(K14,'пр.взв.'!B1:G78,2,FALSE)</f>
        <v>ЛЕБЕДЕВ Михаил Сергеевич</v>
      </c>
      <c r="M14" s="262" t="str">
        <f>VLOOKUP(K14,'пр.взв.'!B1:G78,3,FALSE)</f>
        <v>14.08.1992 кмс</v>
      </c>
      <c r="N14" s="262" t="str">
        <f>VLOOKUP(K14,'пр.взв.'!B1:G78,4,FALSE)</f>
        <v>УФО</v>
      </c>
      <c r="O14" s="255"/>
      <c r="P14" s="263"/>
      <c r="Q14" s="239"/>
      <c r="R14" s="232"/>
    </row>
    <row r="15" spans="1:18" ht="12.75" hidden="1">
      <c r="A15" s="300"/>
      <c r="B15" s="306"/>
      <c r="C15" s="251"/>
      <c r="D15" s="253"/>
      <c r="E15" s="253"/>
      <c r="F15" s="253"/>
      <c r="G15" s="253"/>
      <c r="H15" s="257"/>
      <c r="I15" s="228"/>
      <c r="J15" s="259"/>
      <c r="K15" s="306"/>
      <c r="L15" s="251"/>
      <c r="M15" s="253"/>
      <c r="N15" s="253"/>
      <c r="O15" s="253"/>
      <c r="P15" s="253"/>
      <c r="Q15" s="257"/>
      <c r="R15" s="228"/>
    </row>
    <row r="16" spans="1:18" ht="12.75" hidden="1">
      <c r="A16" s="300"/>
      <c r="B16" s="305">
        <v>21</v>
      </c>
      <c r="C16" s="250">
        <f>VLOOKUP(B16,'пр.взв.'!B1:G80,2,FALSE)</f>
        <v>0</v>
      </c>
      <c r="D16" s="252">
        <f>VLOOKUP(B16,'пр.взв.'!B1:G80,3,FALSE)</f>
        <v>0</v>
      </c>
      <c r="E16" s="252">
        <f>VLOOKUP(B16,'пр.взв.'!B17:G80,4,FALSE)</f>
        <v>0</v>
      </c>
      <c r="F16" s="254"/>
      <c r="G16" s="254"/>
      <c r="H16" s="231"/>
      <c r="I16" s="231"/>
      <c r="J16" s="259"/>
      <c r="K16" s="305">
        <v>22</v>
      </c>
      <c r="L16" s="250">
        <f>VLOOKUP(K16,'пр.взв.'!B1:G80,2,FALSE)</f>
        <v>0</v>
      </c>
      <c r="M16" s="252">
        <f>VLOOKUP(K16,'пр.взв.'!B1:G80,3,FALSE)</f>
        <v>0</v>
      </c>
      <c r="N16" s="252">
        <f>VLOOKUP(K16,'пр.взв.'!B1:G80,4,FALSE)</f>
        <v>0</v>
      </c>
      <c r="O16" s="254"/>
      <c r="P16" s="254"/>
      <c r="Q16" s="231"/>
      <c r="R16" s="231"/>
    </row>
    <row r="17" spans="1:18" ht="13.5" hidden="1" thickBot="1">
      <c r="A17" s="303"/>
      <c r="B17" s="308"/>
      <c r="C17" s="267"/>
      <c r="D17" s="268"/>
      <c r="E17" s="268"/>
      <c r="F17" s="269"/>
      <c r="G17" s="269"/>
      <c r="H17" s="203"/>
      <c r="I17" s="203"/>
      <c r="J17" s="270"/>
      <c r="K17" s="308"/>
      <c r="L17" s="267"/>
      <c r="M17" s="268"/>
      <c r="N17" s="268"/>
      <c r="O17" s="269"/>
      <c r="P17" s="269"/>
      <c r="Q17" s="203"/>
      <c r="R17" s="203"/>
    </row>
    <row r="18" spans="1:18" ht="12.75">
      <c r="A18" s="299">
        <v>4</v>
      </c>
      <c r="B18" s="307">
        <v>13</v>
      </c>
      <c r="C18" s="273" t="str">
        <f>VLOOKUP(B18,'пр.взв.'!B1:G82,2,FALSE)</f>
        <v>СОКОЛОВ Андрей Михайлович</v>
      </c>
      <c r="D18" s="271" t="str">
        <f>VLOOKUP(B18,'пр.взв.'!B1:G82,3,FALSE)</f>
        <v>07.09.1993 кмс</v>
      </c>
      <c r="E18" s="271" t="str">
        <f>VLOOKUP(B18,'пр.взв.'!B19:G82,4,FALSE)</f>
        <v>Мос</v>
      </c>
      <c r="F18" s="276"/>
      <c r="G18" s="277"/>
      <c r="H18" s="274"/>
      <c r="I18" s="271"/>
      <c r="J18" s="272">
        <v>12</v>
      </c>
      <c r="K18" s="307">
        <v>14</v>
      </c>
      <c r="L18" s="273" t="str">
        <f>VLOOKUP(K18,'пр.взв.'!B1:G82,2,FALSE)</f>
        <v>УРУСОВ Исмаил Магомедович</v>
      </c>
      <c r="M18" s="271" t="str">
        <f>VLOOKUP(K18,'пр.взв.'!B1:G82,3,FALSE)</f>
        <v>26.01.1992 кмс</v>
      </c>
      <c r="N18" s="271" t="str">
        <f>VLOOKUP(K18,'пр.взв.'!B1:G82,4,FALSE)</f>
        <v>СКФО</v>
      </c>
      <c r="O18" s="253"/>
      <c r="P18" s="256"/>
      <c r="Q18" s="257"/>
      <c r="R18" s="252"/>
    </row>
    <row r="19" spans="1:18" ht="12.75">
      <c r="A19" s="300"/>
      <c r="B19" s="306"/>
      <c r="C19" s="251"/>
      <c r="D19" s="253"/>
      <c r="E19" s="253"/>
      <c r="F19" s="253"/>
      <c r="G19" s="253"/>
      <c r="H19" s="257"/>
      <c r="I19" s="228"/>
      <c r="J19" s="259"/>
      <c r="K19" s="306"/>
      <c r="L19" s="251"/>
      <c r="M19" s="253"/>
      <c r="N19" s="253"/>
      <c r="O19" s="253"/>
      <c r="P19" s="253"/>
      <c r="Q19" s="257"/>
      <c r="R19" s="228"/>
    </row>
    <row r="20" spans="1:18" ht="12.75">
      <c r="A20" s="300"/>
      <c r="B20" s="305">
        <v>29</v>
      </c>
      <c r="C20" s="250">
        <f>VLOOKUP(B20,'пр.взв.'!B2:G84,2,FALSE)</f>
        <v>0</v>
      </c>
      <c r="D20" s="252">
        <f>VLOOKUP(B20,'пр.взв.'!B2:G84,3,FALSE)</f>
        <v>0</v>
      </c>
      <c r="E20" s="252">
        <f>VLOOKUP(B20,'пр.взв.'!B21:G84,4,FALSE)</f>
        <v>0</v>
      </c>
      <c r="F20" s="254"/>
      <c r="G20" s="254"/>
      <c r="H20" s="231"/>
      <c r="I20" s="231"/>
      <c r="J20" s="259"/>
      <c r="K20" s="305">
        <v>30</v>
      </c>
      <c r="L20" s="250">
        <f>VLOOKUP(K20,'пр.взв.'!B2:G84,2,FALSE)</f>
        <v>0</v>
      </c>
      <c r="M20" s="252">
        <f>VLOOKUP(K20,'пр.взв.'!B2:G84,3,FALSE)</f>
        <v>0</v>
      </c>
      <c r="N20" s="252">
        <f>VLOOKUP(K20,'пр.взв.'!B2:G84,4,FALSE)</f>
        <v>0</v>
      </c>
      <c r="O20" s="254"/>
      <c r="P20" s="254"/>
      <c r="Q20" s="231"/>
      <c r="R20" s="231"/>
    </row>
    <row r="21" spans="1:18" ht="13.5" thickBot="1">
      <c r="A21" s="303"/>
      <c r="B21" s="308"/>
      <c r="C21" s="267"/>
      <c r="D21" s="268"/>
      <c r="E21" s="268"/>
      <c r="F21" s="269"/>
      <c r="G21" s="269"/>
      <c r="H21" s="203"/>
      <c r="I21" s="203"/>
      <c r="J21" s="270"/>
      <c r="K21" s="308"/>
      <c r="L21" s="267"/>
      <c r="M21" s="268"/>
      <c r="N21" s="268"/>
      <c r="O21" s="269"/>
      <c r="P21" s="269"/>
      <c r="Q21" s="203"/>
      <c r="R21" s="203"/>
    </row>
    <row r="22" spans="1:18" ht="12.75" hidden="1">
      <c r="A22" s="300">
        <v>5</v>
      </c>
      <c r="B22" s="307">
        <v>3</v>
      </c>
      <c r="C22" s="265" t="str">
        <f>VLOOKUP(B22,'пр.взв.'!B2:G86,2,FALSE)</f>
        <v>САК Александр Игоревич</v>
      </c>
      <c r="D22" s="262" t="str">
        <f>VLOOKUP(B22,'пр.взв.'!B2:G86,3,FALSE)</f>
        <v>26.03.1992 кмс</v>
      </c>
      <c r="E22" s="262" t="str">
        <f>VLOOKUP(B22,'пр.взв.'!B3:G86,4,FALSE)</f>
        <v>СФО</v>
      </c>
      <c r="F22" s="255"/>
      <c r="G22" s="263"/>
      <c r="H22" s="239"/>
      <c r="I22" s="232"/>
      <c r="J22" s="272">
        <v>13</v>
      </c>
      <c r="K22" s="307">
        <v>4</v>
      </c>
      <c r="L22" s="265" t="str">
        <f>VLOOKUP(K22,'пр.взв.'!B2:G86,2,FALSE)</f>
        <v>ПЕТРИЧЕНКО Илья Анатольевич</v>
      </c>
      <c r="M22" s="262" t="str">
        <f>VLOOKUP(K22,'пр.взв.'!B2:G86,3,FALSE)</f>
        <v>13.07.1993 кмс</v>
      </c>
      <c r="N22" s="262" t="str">
        <f>VLOOKUP(K22,'пр.взв.'!B2:G86,4,FALSE)</f>
        <v>ЮФО</v>
      </c>
      <c r="O22" s="255"/>
      <c r="P22" s="263"/>
      <c r="Q22" s="239"/>
      <c r="R22" s="232"/>
    </row>
    <row r="23" spans="1:18" ht="12.75" hidden="1">
      <c r="A23" s="300"/>
      <c r="B23" s="306"/>
      <c r="C23" s="251"/>
      <c r="D23" s="253"/>
      <c r="E23" s="253"/>
      <c r="F23" s="253"/>
      <c r="G23" s="253"/>
      <c r="H23" s="257"/>
      <c r="I23" s="228"/>
      <c r="J23" s="259"/>
      <c r="K23" s="306"/>
      <c r="L23" s="251"/>
      <c r="M23" s="253"/>
      <c r="N23" s="253"/>
      <c r="O23" s="253"/>
      <c r="P23" s="253"/>
      <c r="Q23" s="257"/>
      <c r="R23" s="228"/>
    </row>
    <row r="24" spans="1:18" ht="12.75" hidden="1">
      <c r="A24" s="300"/>
      <c r="B24" s="305">
        <v>19</v>
      </c>
      <c r="C24" s="250">
        <f>VLOOKUP(B24,'пр.взв.'!B2:G88,2,FALSE)</f>
        <v>0</v>
      </c>
      <c r="D24" s="252">
        <f>VLOOKUP(B24,'пр.взв.'!B2:G88,3,FALSE)</f>
        <v>0</v>
      </c>
      <c r="E24" s="252">
        <f>VLOOKUP(B24,'пр.взв.'!B25:G88,4,FALSE)</f>
        <v>0</v>
      </c>
      <c r="F24" s="254"/>
      <c r="G24" s="254"/>
      <c r="H24" s="231"/>
      <c r="I24" s="231"/>
      <c r="J24" s="259"/>
      <c r="K24" s="305">
        <v>20</v>
      </c>
      <c r="L24" s="250">
        <f>VLOOKUP(K24,'пр.взв.'!B2:G88,2,FALSE)</f>
        <v>0</v>
      </c>
      <c r="M24" s="252">
        <f>VLOOKUP(K24,'пр.взв.'!B2:G88,3,FALSE)</f>
        <v>0</v>
      </c>
      <c r="N24" s="252">
        <f>VLOOKUP(K24,'пр.взв.'!B2:G88,4,FALSE)</f>
        <v>0</v>
      </c>
      <c r="O24" s="254"/>
      <c r="P24" s="254"/>
      <c r="Q24" s="231"/>
      <c r="R24" s="231"/>
    </row>
    <row r="25" spans="1:18" ht="13.5" hidden="1" thickBot="1">
      <c r="A25" s="303"/>
      <c r="B25" s="308"/>
      <c r="C25" s="267"/>
      <c r="D25" s="268"/>
      <c r="E25" s="268"/>
      <c r="F25" s="269"/>
      <c r="G25" s="269"/>
      <c r="H25" s="203"/>
      <c r="I25" s="203"/>
      <c r="J25" s="270"/>
      <c r="K25" s="308"/>
      <c r="L25" s="267"/>
      <c r="M25" s="268"/>
      <c r="N25" s="268"/>
      <c r="O25" s="269"/>
      <c r="P25" s="269"/>
      <c r="Q25" s="203"/>
      <c r="R25" s="203"/>
    </row>
    <row r="26" spans="1:18" ht="12.75">
      <c r="A26" s="299">
        <v>6</v>
      </c>
      <c r="B26" s="307">
        <v>11</v>
      </c>
      <c r="C26" s="273" t="str">
        <f>VLOOKUP(B26,'пр.взв.'!B2:G90,2,FALSE)</f>
        <v>САЕНКО Игорь Михайлович</v>
      </c>
      <c r="D26" s="271" t="str">
        <f>VLOOKUP(B26,'пр.взв.'!B27:G90,3,FALSE)</f>
        <v>19.10.1992 кмс</v>
      </c>
      <c r="E26" s="271" t="str">
        <f>VLOOKUP(B26,'пр.взв.'!B27:G90,4,FALSE)</f>
        <v>ЮФО</v>
      </c>
      <c r="F26" s="276"/>
      <c r="G26" s="277"/>
      <c r="H26" s="274"/>
      <c r="I26" s="271"/>
      <c r="J26" s="272">
        <v>14</v>
      </c>
      <c r="K26" s="307">
        <v>12</v>
      </c>
      <c r="L26" s="273" t="str">
        <f>VLOOKUP(K26,'пр.взв.'!B2:G90,2,FALSE)</f>
        <v>ЕЛИСЕЕВ Дмитрий Михайлович</v>
      </c>
      <c r="M26" s="271" t="str">
        <f>VLOOKUP(K26,'пр.взв.'!B2:G90,3,FALSE)</f>
        <v>25.09.1992 кмс</v>
      </c>
      <c r="N26" s="271" t="str">
        <f>VLOOKUP(K26,'пр.взв.'!B2:G90,4,FALSE)</f>
        <v>С.П.</v>
      </c>
      <c r="O26" s="276"/>
      <c r="P26" s="277"/>
      <c r="Q26" s="274"/>
      <c r="R26" s="271"/>
    </row>
    <row r="27" spans="1:18" ht="12.75">
      <c r="A27" s="300"/>
      <c r="B27" s="306"/>
      <c r="C27" s="251"/>
      <c r="D27" s="253"/>
      <c r="E27" s="253"/>
      <c r="F27" s="253"/>
      <c r="G27" s="253"/>
      <c r="H27" s="257"/>
      <c r="I27" s="228"/>
      <c r="J27" s="259"/>
      <c r="K27" s="306"/>
      <c r="L27" s="251"/>
      <c r="M27" s="253"/>
      <c r="N27" s="253"/>
      <c r="O27" s="253"/>
      <c r="P27" s="253"/>
      <c r="Q27" s="257"/>
      <c r="R27" s="228"/>
    </row>
    <row r="28" spans="1:18" ht="12.75">
      <c r="A28" s="300"/>
      <c r="B28" s="305">
        <v>27</v>
      </c>
      <c r="C28" s="250">
        <f>VLOOKUP(B28,'пр.взв.'!B2:G92,2,FALSE)</f>
        <v>0</v>
      </c>
      <c r="D28" s="252">
        <f>VLOOKUP(B28,'пр.взв.'!B29:G92,3,FALSE)</f>
        <v>0</v>
      </c>
      <c r="E28" s="252">
        <f>VLOOKUP(B28,'пр.взв.'!B29:G92,4,FALSE)</f>
        <v>0</v>
      </c>
      <c r="F28" s="254"/>
      <c r="G28" s="254"/>
      <c r="H28" s="231"/>
      <c r="I28" s="231"/>
      <c r="J28" s="259"/>
      <c r="K28" s="305">
        <v>28</v>
      </c>
      <c r="L28" s="250">
        <f>VLOOKUP(K28,'пр.взв.'!B2:G92,2,FALSE)</f>
        <v>0</v>
      </c>
      <c r="M28" s="252">
        <f>VLOOKUP(K28,'пр.взв.'!B2:G92,3,FALSE)</f>
        <v>0</v>
      </c>
      <c r="N28" s="252">
        <f>VLOOKUP(K28,'пр.взв.'!B2:G92,4,FALSE)</f>
        <v>0</v>
      </c>
      <c r="O28" s="254"/>
      <c r="P28" s="254"/>
      <c r="Q28" s="231"/>
      <c r="R28" s="231"/>
    </row>
    <row r="29" spans="1:18" ht="13.5" thickBot="1">
      <c r="A29" s="301"/>
      <c r="B29" s="308"/>
      <c r="C29" s="267"/>
      <c r="D29" s="268"/>
      <c r="E29" s="268"/>
      <c r="F29" s="269"/>
      <c r="G29" s="269"/>
      <c r="H29" s="203"/>
      <c r="I29" s="203"/>
      <c r="J29" s="270"/>
      <c r="K29" s="308"/>
      <c r="L29" s="267"/>
      <c r="M29" s="268"/>
      <c r="N29" s="268"/>
      <c r="O29" s="269"/>
      <c r="P29" s="269"/>
      <c r="Q29" s="203"/>
      <c r="R29" s="203"/>
    </row>
    <row r="30" spans="1:18" ht="12.75">
      <c r="A30" s="299">
        <v>7</v>
      </c>
      <c r="B30" s="307">
        <v>7</v>
      </c>
      <c r="C30" s="265" t="str">
        <f>VLOOKUP(B30,'пр.взв.'!B3:G94,2,FALSE)</f>
        <v>МАГОМЕДОВ Абдулла Курбандибирович</v>
      </c>
      <c r="D30" s="262" t="str">
        <f>VLOOKUP(B30,'пр.взв.'!B3:G94,3,FALSE)</f>
        <v>14.03.1992 кмс</v>
      </c>
      <c r="E30" s="262" t="str">
        <f>VLOOKUP(B30,'пр.взв.'!B1:G94,4,FALSE)</f>
        <v>СКФО</v>
      </c>
      <c r="F30" s="255"/>
      <c r="G30" s="263"/>
      <c r="H30" s="239"/>
      <c r="I30" s="232"/>
      <c r="J30" s="272">
        <v>15</v>
      </c>
      <c r="K30" s="307">
        <v>8</v>
      </c>
      <c r="L30" s="265" t="str">
        <f>VLOOKUP(K30,'пр.взв.'!B3:G94,2,FALSE)</f>
        <v>БЕСПРОЗВАННЫХ Марк Аркадьевич</v>
      </c>
      <c r="M30" s="262" t="str">
        <f>VLOOKUP(K30,'пр.взв.'!B3:G94,3,FALSE)</f>
        <v>03.02.1992 кмс</v>
      </c>
      <c r="N30" s="262" t="str">
        <f>VLOOKUP(K30,'пр.взв.'!B3:G94,4,FALSE)</f>
        <v>СФО</v>
      </c>
      <c r="O30" s="255"/>
      <c r="P30" s="263"/>
      <c r="Q30" s="239"/>
      <c r="R30" s="232"/>
    </row>
    <row r="31" spans="1:18" ht="12.75">
      <c r="A31" s="300"/>
      <c r="B31" s="306"/>
      <c r="C31" s="251"/>
      <c r="D31" s="253"/>
      <c r="E31" s="253"/>
      <c r="F31" s="253"/>
      <c r="G31" s="253"/>
      <c r="H31" s="257"/>
      <c r="I31" s="228"/>
      <c r="J31" s="259"/>
      <c r="K31" s="306"/>
      <c r="L31" s="251"/>
      <c r="M31" s="253"/>
      <c r="N31" s="253"/>
      <c r="O31" s="253"/>
      <c r="P31" s="253"/>
      <c r="Q31" s="257"/>
      <c r="R31" s="228"/>
    </row>
    <row r="32" spans="1:18" ht="12.75">
      <c r="A32" s="300"/>
      <c r="B32" s="305">
        <v>23</v>
      </c>
      <c r="C32" s="250">
        <f>VLOOKUP(B32,'пр.взв.'!B3:G96,2,FALSE)</f>
        <v>0</v>
      </c>
      <c r="D32" s="252">
        <f>VLOOKUP(B32,'пр.взв.'!B33:G96,3,FALSE)</f>
        <v>0</v>
      </c>
      <c r="E32" s="252">
        <f>VLOOKUP(B32,'пр.взв.'!B33:G96,4,FALSE)</f>
        <v>0</v>
      </c>
      <c r="F32" s="254"/>
      <c r="G32" s="254"/>
      <c r="H32" s="231"/>
      <c r="I32" s="231"/>
      <c r="J32" s="259"/>
      <c r="K32" s="305">
        <v>24</v>
      </c>
      <c r="L32" s="250">
        <f>VLOOKUP(K32,'пр.взв.'!B3:G96,2,FALSE)</f>
        <v>0</v>
      </c>
      <c r="M32" s="252">
        <f>VLOOKUP(K32,'пр.взв.'!B3:G96,3,FALSE)</f>
        <v>0</v>
      </c>
      <c r="N32" s="252">
        <f>VLOOKUP(K32,'пр.взв.'!B3:G96,4,FALSE)</f>
        <v>0</v>
      </c>
      <c r="O32" s="254"/>
      <c r="P32" s="254"/>
      <c r="Q32" s="231"/>
      <c r="R32" s="231"/>
    </row>
    <row r="33" spans="1:18" ht="13.5" thickBot="1">
      <c r="A33" s="303"/>
      <c r="B33" s="308"/>
      <c r="C33" s="267"/>
      <c r="D33" s="268"/>
      <c r="E33" s="268"/>
      <c r="F33" s="269"/>
      <c r="G33" s="269"/>
      <c r="H33" s="203"/>
      <c r="I33" s="203"/>
      <c r="J33" s="270"/>
      <c r="K33" s="308"/>
      <c r="L33" s="267"/>
      <c r="M33" s="268"/>
      <c r="N33" s="268"/>
      <c r="O33" s="269"/>
      <c r="P33" s="269"/>
      <c r="Q33" s="203"/>
      <c r="R33" s="203"/>
    </row>
    <row r="34" spans="1:18" ht="12.75">
      <c r="A34" s="299">
        <v>8</v>
      </c>
      <c r="B34" s="307">
        <v>15</v>
      </c>
      <c r="C34" s="265" t="str">
        <f>VLOOKUP(B34,'пр.взв.'!B3:G98,2,FALSE)</f>
        <v>КУПРЕЕВ Андрей Сергеевич</v>
      </c>
      <c r="D34" s="262" t="str">
        <f>VLOOKUP(B34,'пр.взв.'!B35:G98,3,FALSE)</f>
        <v>20.08.1992 кмс</v>
      </c>
      <c r="E34" s="262" t="str">
        <f>VLOOKUP(B34,'пр.взв.'!B35:G98,4,FALSE)</f>
        <v>Мос</v>
      </c>
      <c r="F34" s="253"/>
      <c r="G34" s="256"/>
      <c r="H34" s="257"/>
      <c r="I34" s="252"/>
      <c r="J34" s="272">
        <v>16</v>
      </c>
      <c r="K34" s="307">
        <v>16</v>
      </c>
      <c r="L34" s="265" t="str">
        <f>VLOOKUP(K34,'пр.взв.'!B3:G98,2,FALSE)</f>
        <v>УСТАЕВ Ибрагим Мурадович</v>
      </c>
      <c r="M34" s="262" t="str">
        <f>VLOOKUP(K34,'пр.взв.'!B3:G98,3,FALSE)</f>
        <v>23.02.1992 кмс</v>
      </c>
      <c r="N34" s="262" t="str">
        <f>VLOOKUP(K34,'пр.взв.'!B3:G98,4,FALSE)</f>
        <v>СКФО</v>
      </c>
      <c r="O34" s="253"/>
      <c r="P34" s="256"/>
      <c r="Q34" s="257"/>
      <c r="R34" s="252"/>
    </row>
    <row r="35" spans="1:18" ht="12.75">
      <c r="A35" s="300"/>
      <c r="B35" s="306"/>
      <c r="C35" s="251"/>
      <c r="D35" s="253"/>
      <c r="E35" s="253"/>
      <c r="F35" s="253"/>
      <c r="G35" s="253"/>
      <c r="H35" s="257"/>
      <c r="I35" s="228"/>
      <c r="J35" s="259"/>
      <c r="K35" s="306"/>
      <c r="L35" s="251"/>
      <c r="M35" s="253"/>
      <c r="N35" s="253"/>
      <c r="O35" s="253"/>
      <c r="P35" s="253"/>
      <c r="Q35" s="257"/>
      <c r="R35" s="228"/>
    </row>
    <row r="36" spans="1:18" ht="12.75">
      <c r="A36" s="300"/>
      <c r="B36" s="305">
        <v>31</v>
      </c>
      <c r="C36" s="250">
        <f>VLOOKUP(B36,'пр.взв.'!B3:G100,2,FALSE)</f>
        <v>0</v>
      </c>
      <c r="D36" s="252">
        <f>VLOOKUP(B36,'пр.взв.'!B37:G100,3,FALSE)</f>
        <v>0</v>
      </c>
      <c r="E36" s="252">
        <f>VLOOKUP(B36,'пр.взв.'!B37:G100,4,FALSE)</f>
        <v>0</v>
      </c>
      <c r="F36" s="254"/>
      <c r="G36" s="254"/>
      <c r="H36" s="231"/>
      <c r="I36" s="231"/>
      <c r="J36" s="259"/>
      <c r="K36" s="305">
        <v>32</v>
      </c>
      <c r="L36" s="250">
        <f>VLOOKUP(K36,'пр.взв.'!B3:G100,2,FALSE)</f>
        <v>0</v>
      </c>
      <c r="M36" s="252">
        <f>VLOOKUP(K36,'пр.взв.'!B3:G100,3,FALSE)</f>
        <v>0</v>
      </c>
      <c r="N36" s="252">
        <f>VLOOKUP(K36,'пр.взв.'!B3:G100,4,FALSE)</f>
        <v>0</v>
      </c>
      <c r="O36" s="254"/>
      <c r="P36" s="254"/>
      <c r="Q36" s="231"/>
      <c r="R36" s="231"/>
    </row>
    <row r="37" spans="1:18" ht="12.75">
      <c r="A37" s="301"/>
      <c r="B37" s="306"/>
      <c r="C37" s="251"/>
      <c r="D37" s="253"/>
      <c r="E37" s="253"/>
      <c r="F37" s="255"/>
      <c r="G37" s="255"/>
      <c r="H37" s="232"/>
      <c r="I37" s="232"/>
      <c r="J37" s="260"/>
      <c r="K37" s="306"/>
      <c r="L37" s="251"/>
      <c r="M37" s="253"/>
      <c r="N37" s="253"/>
      <c r="O37" s="255"/>
      <c r="P37" s="255"/>
      <c r="Q37" s="232"/>
      <c r="R37" s="232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100 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100  кг.</v>
      </c>
      <c r="P39" s="88"/>
      <c r="Q39" s="88"/>
      <c r="R39" s="88"/>
    </row>
    <row r="40" spans="1:18" ht="12.75" customHeight="1">
      <c r="A40" s="286" t="s">
        <v>46</v>
      </c>
      <c r="B40" s="288" t="s">
        <v>5</v>
      </c>
      <c r="C40" s="282" t="s">
        <v>6</v>
      </c>
      <c r="D40" s="282" t="s">
        <v>15</v>
      </c>
      <c r="E40" s="282" t="s">
        <v>16</v>
      </c>
      <c r="F40" s="282" t="s">
        <v>17</v>
      </c>
      <c r="G40" s="284" t="s">
        <v>47</v>
      </c>
      <c r="H40" s="278" t="s">
        <v>48</v>
      </c>
      <c r="I40" s="280" t="s">
        <v>19</v>
      </c>
      <c r="J40" s="286" t="s">
        <v>46</v>
      </c>
      <c r="K40" s="288" t="s">
        <v>5</v>
      </c>
      <c r="L40" s="282" t="s">
        <v>6</v>
      </c>
      <c r="M40" s="282" t="s">
        <v>15</v>
      </c>
      <c r="N40" s="282" t="s">
        <v>16</v>
      </c>
      <c r="O40" s="282" t="s">
        <v>17</v>
      </c>
      <c r="P40" s="284" t="s">
        <v>47</v>
      </c>
      <c r="Q40" s="278" t="s">
        <v>48</v>
      </c>
      <c r="R40" s="280" t="s">
        <v>19</v>
      </c>
    </row>
    <row r="41" spans="1:18" ht="13.5" customHeight="1" thickBot="1">
      <c r="A41" s="287"/>
      <c r="B41" s="304" t="s">
        <v>40</v>
      </c>
      <c r="C41" s="283"/>
      <c r="D41" s="283"/>
      <c r="E41" s="283"/>
      <c r="F41" s="283"/>
      <c r="G41" s="285"/>
      <c r="H41" s="279"/>
      <c r="I41" s="281" t="s">
        <v>41</v>
      </c>
      <c r="J41" s="287"/>
      <c r="K41" s="304" t="s">
        <v>40</v>
      </c>
      <c r="L41" s="283"/>
      <c r="M41" s="283"/>
      <c r="N41" s="283"/>
      <c r="O41" s="283"/>
      <c r="P41" s="285"/>
      <c r="Q41" s="279"/>
      <c r="R41" s="281" t="s">
        <v>41</v>
      </c>
    </row>
    <row r="42" spans="1:18" ht="12.75">
      <c r="A42" s="299">
        <v>1</v>
      </c>
      <c r="B42" s="298">
        <f>'пр.хода'!E8</f>
        <v>17</v>
      </c>
      <c r="C42" s="265" t="str">
        <f>VLOOKUP(B42,'пр.взв.'!B4:G106,2,FALSE)</f>
        <v>ТЕДЕЕВ Сослан Бибаевич</v>
      </c>
      <c r="D42" s="262" t="str">
        <f>VLOOKUP(B42,'пр.взв.'!B4:G106,3,FALSE)</f>
        <v>14.10.1993 кмс</v>
      </c>
      <c r="E42" s="262" t="str">
        <f>VLOOKUP(B42,'пр.взв.'!B3:G106,4,FALSE)</f>
        <v>СКФО</v>
      </c>
      <c r="F42" s="255"/>
      <c r="G42" s="263"/>
      <c r="H42" s="239"/>
      <c r="I42" s="232"/>
      <c r="J42" s="272">
        <v>5</v>
      </c>
      <c r="K42" s="298">
        <f>'пр.хода'!T8</f>
        <v>2</v>
      </c>
      <c r="L42" s="265" t="str">
        <f>VLOOKUP(K42,'пр.взв.'!B4:G106,2,FALSE)</f>
        <v>АЛЕКСУТКИН Александр Юрьевич</v>
      </c>
      <c r="M42" s="262" t="str">
        <f>VLOOKUP(K42,'пр.взв.'!B4:G106,3,FALSE)</f>
        <v>27.02.1992 кмс</v>
      </c>
      <c r="N42" s="262" t="str">
        <f>VLOOKUP(K42,'пр.взв.'!B4:G106,4,FALSE)</f>
        <v>ЦФО</v>
      </c>
      <c r="O42" s="255"/>
      <c r="P42" s="263"/>
      <c r="Q42" s="239"/>
      <c r="R42" s="232"/>
    </row>
    <row r="43" spans="1:18" ht="12.75">
      <c r="A43" s="300"/>
      <c r="B43" s="297"/>
      <c r="C43" s="251"/>
      <c r="D43" s="253"/>
      <c r="E43" s="253"/>
      <c r="F43" s="253"/>
      <c r="G43" s="253"/>
      <c r="H43" s="257"/>
      <c r="I43" s="228"/>
      <c r="J43" s="259"/>
      <c r="K43" s="297"/>
      <c r="L43" s="251"/>
      <c r="M43" s="253"/>
      <c r="N43" s="253"/>
      <c r="O43" s="253"/>
      <c r="P43" s="253"/>
      <c r="Q43" s="257"/>
      <c r="R43" s="228"/>
    </row>
    <row r="44" spans="1:18" ht="12.75">
      <c r="A44" s="300"/>
      <c r="B44" s="296">
        <f>'пр.хода'!E12</f>
        <v>9</v>
      </c>
      <c r="C44" s="250" t="str">
        <f>VLOOKUP(B44,'пр.взв.'!B4:G108,2,FALSE)</f>
        <v>АЛЕКСАНДРОВ Илья Андреевич</v>
      </c>
      <c r="D44" s="252" t="str">
        <f>VLOOKUP(B44,'пр.взв.'!B3:G108,3,FALSE)</f>
        <v>31.01.1993 кмс</v>
      </c>
      <c r="E44" s="252" t="str">
        <f>VLOOKUP(B44,'пр.взв.'!B3:G108,4,FALSE)</f>
        <v>ПФО</v>
      </c>
      <c r="F44" s="254"/>
      <c r="G44" s="254"/>
      <c r="H44" s="231"/>
      <c r="I44" s="231"/>
      <c r="J44" s="259"/>
      <c r="K44" s="296">
        <f>'пр.хода'!T12</f>
        <v>10</v>
      </c>
      <c r="L44" s="250" t="str">
        <f>VLOOKUP(K44,'пр.взв.'!B3:G108,2,FALSE)</f>
        <v>КОРМИЛИН Анатолий Михайлович</v>
      </c>
      <c r="M44" s="252" t="str">
        <f>VLOOKUP(K44,'пр.взв.'!B3:G108,3,FALSE)</f>
        <v>29.08.1992 кмс</v>
      </c>
      <c r="N44" s="252" t="str">
        <f>VLOOKUP(K44,'пр.взв.'!B3:G108,4,FALSE)</f>
        <v>ЮФО</v>
      </c>
      <c r="O44" s="254"/>
      <c r="P44" s="254"/>
      <c r="Q44" s="231"/>
      <c r="R44" s="231"/>
    </row>
    <row r="45" spans="1:18" ht="13.5" thickBot="1">
      <c r="A45" s="303"/>
      <c r="B45" s="302"/>
      <c r="C45" s="267"/>
      <c r="D45" s="268"/>
      <c r="E45" s="268"/>
      <c r="F45" s="269"/>
      <c r="G45" s="269"/>
      <c r="H45" s="203"/>
      <c r="I45" s="203"/>
      <c r="J45" s="270"/>
      <c r="K45" s="302"/>
      <c r="L45" s="267"/>
      <c r="M45" s="268"/>
      <c r="N45" s="268"/>
      <c r="O45" s="269"/>
      <c r="P45" s="269"/>
      <c r="Q45" s="203"/>
      <c r="R45" s="203"/>
    </row>
    <row r="46" spans="1:18" ht="12.75">
      <c r="A46" s="299">
        <v>2</v>
      </c>
      <c r="B46" s="298">
        <f>'пр.хода'!E16</f>
        <v>5</v>
      </c>
      <c r="C46" s="273" t="str">
        <f>VLOOKUP(B46,'пр.взв.'!B3:G110,2,FALSE)</f>
        <v>АЛДУШИН Александр Игоревич</v>
      </c>
      <c r="D46" s="271" t="str">
        <f>VLOOKUP(B46,'пр.взв.'!B3:G110,3,FALSE)</f>
        <v>04.10.93 кмс</v>
      </c>
      <c r="E46" s="271" t="str">
        <f>VLOOKUP(B46,'пр.взв.'!B4:G110,4,FALSE)</f>
        <v>УФО</v>
      </c>
      <c r="F46" s="276"/>
      <c r="G46" s="277"/>
      <c r="H46" s="274"/>
      <c r="I46" s="271"/>
      <c r="J46" s="272">
        <v>6</v>
      </c>
      <c r="K46" s="298">
        <f>'пр.хода'!T16</f>
        <v>6</v>
      </c>
      <c r="L46" s="273" t="str">
        <f>VLOOKUP(K46,'пр.взв.'!B3:G110,2,FALSE)</f>
        <v>ЛЕБЕДЕВ Михаил Сергеевич</v>
      </c>
      <c r="M46" s="271" t="str">
        <f>VLOOKUP(K46,'пр.взв.'!B3:G110,3,FALSE)</f>
        <v>14.08.1992 кмс</v>
      </c>
      <c r="N46" s="271" t="str">
        <f>VLOOKUP(K46,'пр.взв.'!B3:G110,4,FALSE)</f>
        <v>УФО</v>
      </c>
      <c r="O46" s="276"/>
      <c r="P46" s="277"/>
      <c r="Q46" s="274"/>
      <c r="R46" s="271"/>
    </row>
    <row r="47" spans="1:18" ht="12.75">
      <c r="A47" s="300"/>
      <c r="B47" s="297"/>
      <c r="C47" s="251"/>
      <c r="D47" s="253"/>
      <c r="E47" s="253"/>
      <c r="F47" s="253"/>
      <c r="G47" s="253"/>
      <c r="H47" s="257"/>
      <c r="I47" s="228"/>
      <c r="J47" s="259"/>
      <c r="K47" s="297"/>
      <c r="L47" s="251"/>
      <c r="M47" s="253"/>
      <c r="N47" s="253"/>
      <c r="O47" s="253"/>
      <c r="P47" s="253"/>
      <c r="Q47" s="257"/>
      <c r="R47" s="228"/>
    </row>
    <row r="48" spans="1:18" ht="12.75">
      <c r="A48" s="300"/>
      <c r="B48" s="296">
        <f>'пр.хода'!E20</f>
        <v>13</v>
      </c>
      <c r="C48" s="250" t="str">
        <f>VLOOKUP(B48,'пр.взв.'!B3:G112,2,FALSE)</f>
        <v>СОКОЛОВ Андрей Михайлович</v>
      </c>
      <c r="D48" s="252" t="str">
        <f>VLOOKUP(B48,'пр.взв.'!B3:G112,3,FALSE)</f>
        <v>07.09.1993 кмс</v>
      </c>
      <c r="E48" s="252" t="str">
        <f>VLOOKUP(B48,'пр.взв.'!B4:G112,4,FALSE)</f>
        <v>Мос</v>
      </c>
      <c r="F48" s="254"/>
      <c r="G48" s="254"/>
      <c r="H48" s="231"/>
      <c r="I48" s="231"/>
      <c r="J48" s="259"/>
      <c r="K48" s="296">
        <f>'пр.хода'!T20</f>
        <v>14</v>
      </c>
      <c r="L48" s="250" t="str">
        <f>VLOOKUP(K48,'пр.взв.'!B3:G112,2,FALSE)</f>
        <v>УРУСОВ Исмаил Магомедович</v>
      </c>
      <c r="M48" s="252" t="str">
        <f>VLOOKUP(K48,'пр.взв.'!B3:G112,3,FALSE)</f>
        <v>26.01.1992 кмс</v>
      </c>
      <c r="N48" s="252" t="str">
        <f>VLOOKUP(K48,'пр.взв.'!B3:G112,4,FALSE)</f>
        <v>СКФО</v>
      </c>
      <c r="O48" s="254"/>
      <c r="P48" s="254"/>
      <c r="Q48" s="231"/>
      <c r="R48" s="231"/>
    </row>
    <row r="49" spans="1:18" ht="13.5" thickBot="1">
      <c r="A49" s="303"/>
      <c r="B49" s="302"/>
      <c r="C49" s="267"/>
      <c r="D49" s="268"/>
      <c r="E49" s="268"/>
      <c r="F49" s="269"/>
      <c r="G49" s="269"/>
      <c r="H49" s="203"/>
      <c r="I49" s="203"/>
      <c r="J49" s="270"/>
      <c r="K49" s="302"/>
      <c r="L49" s="267"/>
      <c r="M49" s="268"/>
      <c r="N49" s="268"/>
      <c r="O49" s="269"/>
      <c r="P49" s="269"/>
      <c r="Q49" s="203"/>
      <c r="R49" s="203"/>
    </row>
    <row r="50" spans="1:18" ht="12.75">
      <c r="A50" s="299">
        <v>3</v>
      </c>
      <c r="B50" s="298">
        <f>'пр.хода'!E24</f>
        <v>3</v>
      </c>
      <c r="C50" s="265" t="str">
        <f>VLOOKUP(B50,'пр.взв.'!B3:G114,2,FALSE)</f>
        <v>САК Александр Игоревич</v>
      </c>
      <c r="D50" s="262" t="str">
        <f>VLOOKUP(B50,'пр.взв.'!B3:G114,3,FALSE)</f>
        <v>26.03.1992 кмс</v>
      </c>
      <c r="E50" s="262" t="str">
        <f>VLOOKUP(B50,'пр.взв.'!B5:G114,4,FALSE)</f>
        <v>СФО</v>
      </c>
      <c r="F50" s="255"/>
      <c r="G50" s="263"/>
      <c r="H50" s="239"/>
      <c r="I50" s="232"/>
      <c r="J50" s="272">
        <v>7</v>
      </c>
      <c r="K50" s="298">
        <f>'пр.хода'!T24</f>
        <v>4</v>
      </c>
      <c r="L50" s="265" t="str">
        <f>VLOOKUP(K50,'пр.взв.'!B3:G114,2,FALSE)</f>
        <v>ПЕТРИЧЕНКО Илья Анатольевич</v>
      </c>
      <c r="M50" s="262" t="str">
        <f>VLOOKUP(K50,'пр.взв.'!B3:G114,3,FALSE)</f>
        <v>13.07.1993 кмс</v>
      </c>
      <c r="N50" s="262" t="str">
        <f>VLOOKUP(K50,'пр.взв.'!B3:G114,4,FALSE)</f>
        <v>ЮФО</v>
      </c>
      <c r="O50" s="255"/>
      <c r="P50" s="263"/>
      <c r="Q50" s="239"/>
      <c r="R50" s="232"/>
    </row>
    <row r="51" spans="1:18" ht="12.75">
      <c r="A51" s="300"/>
      <c r="B51" s="297"/>
      <c r="C51" s="251"/>
      <c r="D51" s="253"/>
      <c r="E51" s="253"/>
      <c r="F51" s="253"/>
      <c r="G51" s="253"/>
      <c r="H51" s="257"/>
      <c r="I51" s="228"/>
      <c r="J51" s="259"/>
      <c r="K51" s="297"/>
      <c r="L51" s="251"/>
      <c r="M51" s="253"/>
      <c r="N51" s="253"/>
      <c r="O51" s="253"/>
      <c r="P51" s="253"/>
      <c r="Q51" s="257"/>
      <c r="R51" s="228"/>
    </row>
    <row r="52" spans="1:18" ht="12.75">
      <c r="A52" s="300"/>
      <c r="B52" s="296">
        <f>'пр.хода'!E28</f>
        <v>11</v>
      </c>
      <c r="C52" s="250" t="str">
        <f>VLOOKUP(B52,'пр.взв.'!B3:G116,2,FALSE)</f>
        <v>САЕНКО Игорь Михайлович</v>
      </c>
      <c r="D52" s="252" t="str">
        <f>VLOOKUP(B52,'пр.взв.'!B3:G116,3,FALSE)</f>
        <v>19.10.1992 кмс</v>
      </c>
      <c r="E52" s="252" t="str">
        <f>VLOOKUP(B52,'пр.взв.'!B5:G116,4,FALSE)</f>
        <v>ЮФО</v>
      </c>
      <c r="F52" s="254"/>
      <c r="G52" s="254"/>
      <c r="H52" s="231"/>
      <c r="I52" s="231"/>
      <c r="J52" s="259"/>
      <c r="K52" s="296">
        <f>'пр.хода'!T28</f>
        <v>12</v>
      </c>
      <c r="L52" s="250" t="str">
        <f>VLOOKUP(K52,'пр.взв.'!B3:G116,2,FALSE)</f>
        <v>ЕЛИСЕЕВ Дмитрий Михайлович</v>
      </c>
      <c r="M52" s="252" t="str">
        <f>VLOOKUP(K52,'пр.взв.'!B3:G116,3,FALSE)</f>
        <v>25.09.1992 кмс</v>
      </c>
      <c r="N52" s="252" t="str">
        <f>VLOOKUP(K52,'пр.взв.'!B3:G116,4,FALSE)</f>
        <v>С.П.</v>
      </c>
      <c r="O52" s="254"/>
      <c r="P52" s="254"/>
      <c r="Q52" s="231"/>
      <c r="R52" s="231"/>
    </row>
    <row r="53" spans="1:18" ht="13.5" thickBot="1">
      <c r="A53" s="303"/>
      <c r="B53" s="302"/>
      <c r="C53" s="267"/>
      <c r="D53" s="268"/>
      <c r="E53" s="268"/>
      <c r="F53" s="269"/>
      <c r="G53" s="269"/>
      <c r="H53" s="203"/>
      <c r="I53" s="203"/>
      <c r="J53" s="270"/>
      <c r="K53" s="302"/>
      <c r="L53" s="267"/>
      <c r="M53" s="268"/>
      <c r="N53" s="268"/>
      <c r="O53" s="269"/>
      <c r="P53" s="269"/>
      <c r="Q53" s="203"/>
      <c r="R53" s="203"/>
    </row>
    <row r="54" spans="1:18" ht="12.75">
      <c r="A54" s="299">
        <v>4</v>
      </c>
      <c r="B54" s="298">
        <f>'пр.хода'!E32</f>
        <v>7</v>
      </c>
      <c r="C54" s="273" t="str">
        <f>VLOOKUP(B54,'пр.взв.'!B3:G118,2,FALSE)</f>
        <v>МАГОМЕДОВ Абдулла Курбандибирович</v>
      </c>
      <c r="D54" s="271" t="str">
        <f>VLOOKUP(B54,'пр.взв.'!B3:G118,3,FALSE)</f>
        <v>14.03.1992 кмс</v>
      </c>
      <c r="E54" s="271" t="str">
        <f>VLOOKUP(B54,'пр.взв.'!B5:G118,4,FALSE)</f>
        <v>СКФО</v>
      </c>
      <c r="F54" s="253"/>
      <c r="G54" s="256"/>
      <c r="H54" s="257"/>
      <c r="I54" s="252"/>
      <c r="J54" s="272">
        <v>8</v>
      </c>
      <c r="K54" s="298">
        <f>'пр.хода'!T32</f>
        <v>8</v>
      </c>
      <c r="L54" s="273" t="str">
        <f>VLOOKUP(K54,'пр.взв.'!B3:G118,2,FALSE)</f>
        <v>БЕСПРОЗВАННЫХ Марк Аркадьевич</v>
      </c>
      <c r="M54" s="271" t="str">
        <f>VLOOKUP(K54,'пр.взв.'!B3:G118,3,FALSE)</f>
        <v>03.02.1992 кмс</v>
      </c>
      <c r="N54" s="271" t="str">
        <f>VLOOKUP(K54,'пр.взв.'!B3:G118,4,FALSE)</f>
        <v>СФО</v>
      </c>
      <c r="O54" s="253"/>
      <c r="P54" s="256"/>
      <c r="Q54" s="257"/>
      <c r="R54" s="252"/>
    </row>
    <row r="55" spans="1:18" ht="12.75">
      <c r="A55" s="300"/>
      <c r="B55" s="297"/>
      <c r="C55" s="251"/>
      <c r="D55" s="253"/>
      <c r="E55" s="253"/>
      <c r="F55" s="253"/>
      <c r="G55" s="253"/>
      <c r="H55" s="257"/>
      <c r="I55" s="228"/>
      <c r="J55" s="259"/>
      <c r="K55" s="297"/>
      <c r="L55" s="251"/>
      <c r="M55" s="253"/>
      <c r="N55" s="253"/>
      <c r="O55" s="253"/>
      <c r="P55" s="253"/>
      <c r="Q55" s="257"/>
      <c r="R55" s="228"/>
    </row>
    <row r="56" spans="1:18" ht="12.75">
      <c r="A56" s="300"/>
      <c r="B56" s="296">
        <f>'пр.хода'!E36</f>
        <v>15</v>
      </c>
      <c r="C56" s="250" t="str">
        <f>VLOOKUP(B56,'пр.взв.'!B3:G120,2,FALSE)</f>
        <v>КУПРЕЕВ Андрей Сергеевич</v>
      </c>
      <c r="D56" s="252" t="str">
        <f>VLOOKUP(B56,'пр.взв.'!B3:G120,3,FALSE)</f>
        <v>20.08.1992 кмс</v>
      </c>
      <c r="E56" s="252" t="str">
        <f>VLOOKUP(B56,'пр.взв.'!B5:G120,4,FALSE)</f>
        <v>Мос</v>
      </c>
      <c r="F56" s="254"/>
      <c r="G56" s="254"/>
      <c r="H56" s="231"/>
      <c r="I56" s="231"/>
      <c r="J56" s="259"/>
      <c r="K56" s="296">
        <f>'пр.хода'!T36</f>
        <v>16</v>
      </c>
      <c r="L56" s="250" t="str">
        <f>VLOOKUP(K56,'пр.взв.'!B3:G120,2,FALSE)</f>
        <v>УСТАЕВ Ибрагим Мурадович</v>
      </c>
      <c r="M56" s="252" t="str">
        <f>VLOOKUP(K56,'пр.взв.'!B3:G120,3,FALSE)</f>
        <v>23.02.1992 кмс</v>
      </c>
      <c r="N56" s="252" t="str">
        <f>VLOOKUP(K56,'пр.взв.'!B3:G120,4,FALSE)</f>
        <v>СКФО</v>
      </c>
      <c r="O56" s="254"/>
      <c r="P56" s="254"/>
      <c r="Q56" s="231"/>
      <c r="R56" s="231"/>
    </row>
    <row r="57" spans="1:18" ht="12.75">
      <c r="A57" s="301"/>
      <c r="B57" s="297"/>
      <c r="C57" s="251"/>
      <c r="D57" s="253"/>
      <c r="E57" s="253"/>
      <c r="F57" s="255"/>
      <c r="G57" s="255"/>
      <c r="H57" s="232"/>
      <c r="I57" s="232"/>
      <c r="J57" s="260"/>
      <c r="K57" s="297"/>
      <c r="L57" s="251"/>
      <c r="M57" s="253"/>
      <c r="N57" s="253"/>
      <c r="O57" s="255"/>
      <c r="P57" s="255"/>
      <c r="Q57" s="232"/>
      <c r="R57" s="232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100 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100  кг.</v>
      </c>
      <c r="P59" s="88"/>
      <c r="Q59" s="88"/>
      <c r="R59" s="88"/>
    </row>
    <row r="60" spans="1:18" ht="12.75" customHeight="1">
      <c r="A60" s="286" t="s">
        <v>46</v>
      </c>
      <c r="B60" s="288" t="s">
        <v>5</v>
      </c>
      <c r="C60" s="282" t="s">
        <v>6</v>
      </c>
      <c r="D60" s="282" t="s">
        <v>15</v>
      </c>
      <c r="E60" s="282" t="s">
        <v>16</v>
      </c>
      <c r="F60" s="282" t="s">
        <v>17</v>
      </c>
      <c r="G60" s="284" t="s">
        <v>47</v>
      </c>
      <c r="H60" s="278" t="s">
        <v>48</v>
      </c>
      <c r="I60" s="280" t="s">
        <v>19</v>
      </c>
      <c r="J60" s="286" t="s">
        <v>46</v>
      </c>
      <c r="K60" s="288" t="s">
        <v>5</v>
      </c>
      <c r="L60" s="282" t="s">
        <v>6</v>
      </c>
      <c r="M60" s="282" t="s">
        <v>15</v>
      </c>
      <c r="N60" s="282" t="s">
        <v>16</v>
      </c>
      <c r="O60" s="282" t="s">
        <v>17</v>
      </c>
      <c r="P60" s="284" t="s">
        <v>47</v>
      </c>
      <c r="Q60" s="278" t="s">
        <v>48</v>
      </c>
      <c r="R60" s="280" t="s">
        <v>19</v>
      </c>
    </row>
    <row r="61" spans="1:18" ht="13.5" customHeight="1" thickBot="1">
      <c r="A61" s="287"/>
      <c r="B61" s="289" t="s">
        <v>40</v>
      </c>
      <c r="C61" s="283"/>
      <c r="D61" s="283"/>
      <c r="E61" s="283"/>
      <c r="F61" s="283"/>
      <c r="G61" s="285"/>
      <c r="H61" s="279"/>
      <c r="I61" s="281" t="s">
        <v>41</v>
      </c>
      <c r="J61" s="287"/>
      <c r="K61" s="289" t="s">
        <v>40</v>
      </c>
      <c r="L61" s="283"/>
      <c r="M61" s="283"/>
      <c r="N61" s="283"/>
      <c r="O61" s="283"/>
      <c r="P61" s="285"/>
      <c r="Q61" s="279"/>
      <c r="R61" s="281" t="s">
        <v>41</v>
      </c>
    </row>
    <row r="62" spans="1:18" ht="12.75">
      <c r="A62" s="299">
        <v>1</v>
      </c>
      <c r="B62" s="298">
        <f>'пр.хода'!G10</f>
        <v>17</v>
      </c>
      <c r="C62" s="265" t="str">
        <f>VLOOKUP(B62,'пр.взв.'!B6:G126,2,FALSE)</f>
        <v>ТЕДЕЕВ Сослан Бибаевич</v>
      </c>
      <c r="D62" s="262" t="str">
        <f>VLOOKUP(B62,'пр.взв.'!B6:G126,3,FALSE)</f>
        <v>14.10.1993 кмс</v>
      </c>
      <c r="E62" s="262" t="str">
        <f>VLOOKUP(B62,'пр.взв.'!B6:G126,4,FALSE)</f>
        <v>СКФО</v>
      </c>
      <c r="F62" s="276"/>
      <c r="G62" s="277"/>
      <c r="H62" s="274"/>
      <c r="I62" s="275"/>
      <c r="J62" s="272">
        <v>5</v>
      </c>
      <c r="K62" s="298">
        <f>'пр.хода'!R10</f>
        <v>10</v>
      </c>
      <c r="L62" s="265" t="str">
        <f>VLOOKUP(K62,'пр.взв.'!B6:G126,2,FALSE)</f>
        <v>КОРМИЛИН Анатолий Михайлович</v>
      </c>
      <c r="M62" s="262" t="str">
        <f>VLOOKUP(K62,'пр.взв.'!B6:G126,3,FALSE)</f>
        <v>29.08.1992 кмс</v>
      </c>
      <c r="N62" s="262" t="str">
        <f>VLOOKUP(K62,'пр.взв.'!B6:G126,4,FALSE)</f>
        <v>ЮФО</v>
      </c>
      <c r="O62" s="276"/>
      <c r="P62" s="277"/>
      <c r="Q62" s="274"/>
      <c r="R62" s="275"/>
    </row>
    <row r="63" spans="1:18" ht="12.75">
      <c r="A63" s="300"/>
      <c r="B63" s="297"/>
      <c r="C63" s="251"/>
      <c r="D63" s="253"/>
      <c r="E63" s="253"/>
      <c r="F63" s="253"/>
      <c r="G63" s="253"/>
      <c r="H63" s="257"/>
      <c r="I63" s="228"/>
      <c r="J63" s="259"/>
      <c r="K63" s="297"/>
      <c r="L63" s="251"/>
      <c r="M63" s="253"/>
      <c r="N63" s="253"/>
      <c r="O63" s="253"/>
      <c r="P63" s="253"/>
      <c r="Q63" s="257"/>
      <c r="R63" s="228"/>
    </row>
    <row r="64" spans="1:18" ht="12.75">
      <c r="A64" s="300"/>
      <c r="B64" s="296">
        <f>'пр.хода'!G18</f>
        <v>13</v>
      </c>
      <c r="C64" s="250" t="str">
        <f>VLOOKUP(B64,'пр.взв.'!B6:G128,2,FALSE)</f>
        <v>СОКОЛОВ Андрей Михайлович</v>
      </c>
      <c r="D64" s="252" t="str">
        <f>VLOOKUP(B64,'пр.взв.'!B5:G128,3,FALSE)</f>
        <v>07.09.1993 кмс</v>
      </c>
      <c r="E64" s="252" t="str">
        <f>VLOOKUP(B64,'пр.взв.'!B5:G128,4,FALSE)</f>
        <v>Мос</v>
      </c>
      <c r="F64" s="254"/>
      <c r="G64" s="254"/>
      <c r="H64" s="231"/>
      <c r="I64" s="231"/>
      <c r="J64" s="259"/>
      <c r="K64" s="296">
        <f>'пр.хода'!R18</f>
        <v>14</v>
      </c>
      <c r="L64" s="250" t="str">
        <f>VLOOKUP(K64,'пр.взв.'!B5:G128,2,FALSE)</f>
        <v>УРУСОВ Исмаил Магомедович</v>
      </c>
      <c r="M64" s="252" t="str">
        <f>VLOOKUP(K64,'пр.взв.'!B5:G128,3,FALSE)</f>
        <v>26.01.1992 кмс</v>
      </c>
      <c r="N64" s="252" t="str">
        <f>VLOOKUP(K64,'пр.взв.'!B5:G128,4,FALSE)</f>
        <v>СКФО</v>
      </c>
      <c r="O64" s="254"/>
      <c r="P64" s="254"/>
      <c r="Q64" s="231"/>
      <c r="R64" s="231"/>
    </row>
    <row r="65" spans="1:18" ht="13.5" thickBot="1">
      <c r="A65" s="303"/>
      <c r="B65" s="302"/>
      <c r="C65" s="267"/>
      <c r="D65" s="268"/>
      <c r="E65" s="268"/>
      <c r="F65" s="269"/>
      <c r="G65" s="269"/>
      <c r="H65" s="203"/>
      <c r="I65" s="203"/>
      <c r="J65" s="270"/>
      <c r="K65" s="302"/>
      <c r="L65" s="267"/>
      <c r="M65" s="268"/>
      <c r="N65" s="268"/>
      <c r="O65" s="269"/>
      <c r="P65" s="269"/>
      <c r="Q65" s="203"/>
      <c r="R65" s="203"/>
    </row>
    <row r="66" spans="1:18" ht="12.75">
      <c r="A66" s="299">
        <v>2</v>
      </c>
      <c r="B66" s="298">
        <f>'пр.хода'!G26</f>
        <v>3</v>
      </c>
      <c r="C66" s="273" t="str">
        <f>VLOOKUP(B66,'пр.взв.'!B5:G130,2,FALSE)</f>
        <v>САК Александр Игоревич</v>
      </c>
      <c r="D66" s="271" t="str">
        <f>VLOOKUP(B66,'пр.взв.'!B5:G130,3,FALSE)</f>
        <v>26.03.1992 кмс</v>
      </c>
      <c r="E66" s="271" t="str">
        <f>VLOOKUP(B66,'пр.взв.'!B6:G130,4,FALSE)</f>
        <v>СФО</v>
      </c>
      <c r="F66" s="276"/>
      <c r="G66" s="277"/>
      <c r="H66" s="274"/>
      <c r="I66" s="271"/>
      <c r="J66" s="272">
        <v>6</v>
      </c>
      <c r="K66" s="298">
        <f>'пр.хода'!R26</f>
        <v>12</v>
      </c>
      <c r="L66" s="273" t="str">
        <f>VLOOKUP(K66,'пр.взв.'!B5:G130,2,FALSE)</f>
        <v>ЕЛИСЕЕВ Дмитрий Михайлович</v>
      </c>
      <c r="M66" s="271" t="str">
        <f>VLOOKUP(K66,'пр.взв.'!B5:G130,3,FALSE)</f>
        <v>25.09.1992 кмс</v>
      </c>
      <c r="N66" s="271" t="str">
        <f>VLOOKUP(K66,'пр.взв.'!B5:G130,4,FALSE)</f>
        <v>С.П.</v>
      </c>
      <c r="O66" s="276"/>
      <c r="P66" s="277"/>
      <c r="Q66" s="274"/>
      <c r="R66" s="271"/>
    </row>
    <row r="67" spans="1:18" ht="12.75">
      <c r="A67" s="300"/>
      <c r="B67" s="297"/>
      <c r="C67" s="251"/>
      <c r="D67" s="253"/>
      <c r="E67" s="253"/>
      <c r="F67" s="253"/>
      <c r="G67" s="253"/>
      <c r="H67" s="257"/>
      <c r="I67" s="228"/>
      <c r="J67" s="259"/>
      <c r="K67" s="297"/>
      <c r="L67" s="251"/>
      <c r="M67" s="253"/>
      <c r="N67" s="253"/>
      <c r="O67" s="253"/>
      <c r="P67" s="253"/>
      <c r="Q67" s="257"/>
      <c r="R67" s="228"/>
    </row>
    <row r="68" spans="1:18" ht="12.75">
      <c r="A68" s="300"/>
      <c r="B68" s="296">
        <f>'пр.хода'!G34</f>
        <v>15</v>
      </c>
      <c r="C68" s="250" t="str">
        <f>VLOOKUP(B68,'пр.взв.'!B5:G132,2,FALSE)</f>
        <v>КУПРЕЕВ Андрей Сергеевич</v>
      </c>
      <c r="D68" s="252" t="str">
        <f>VLOOKUP(B68,'пр.взв.'!B5:G132,3,FALSE)</f>
        <v>20.08.1992 кмс</v>
      </c>
      <c r="E68" s="252" t="str">
        <f>VLOOKUP(B68,'пр.взв.'!B6:G132,4,FALSE)</f>
        <v>Мос</v>
      </c>
      <c r="F68" s="254"/>
      <c r="G68" s="254"/>
      <c r="H68" s="231"/>
      <c r="I68" s="231"/>
      <c r="J68" s="259"/>
      <c r="K68" s="296">
        <f>'пр.хода'!R34</f>
        <v>8</v>
      </c>
      <c r="L68" s="250" t="str">
        <f>VLOOKUP(K68,'пр.взв.'!B5:G132,2,FALSE)</f>
        <v>БЕСПРОЗВАННЫХ Марк Аркадьевич</v>
      </c>
      <c r="M68" s="252" t="str">
        <f>VLOOKUP(K68,'пр.взв.'!B5:G132,3,FALSE)</f>
        <v>03.02.1992 кмс</v>
      </c>
      <c r="N68" s="252" t="str">
        <f>VLOOKUP(K68,'пр.взв.'!B5:G132,4,FALSE)</f>
        <v>СФО</v>
      </c>
      <c r="O68" s="254"/>
      <c r="P68" s="254"/>
      <c r="Q68" s="231"/>
      <c r="R68" s="231"/>
    </row>
    <row r="69" spans="1:18" ht="12.75">
      <c r="A69" s="301"/>
      <c r="B69" s="297"/>
      <c r="C69" s="251"/>
      <c r="D69" s="253"/>
      <c r="E69" s="253"/>
      <c r="F69" s="255"/>
      <c r="G69" s="255"/>
      <c r="H69" s="232"/>
      <c r="I69" s="232"/>
      <c r="J69" s="260"/>
      <c r="K69" s="297"/>
      <c r="L69" s="251"/>
      <c r="M69" s="253"/>
      <c r="N69" s="253"/>
      <c r="O69" s="255"/>
      <c r="P69" s="255"/>
      <c r="Q69" s="232"/>
      <c r="R69" s="232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100 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100  кг.</v>
      </c>
      <c r="P71" s="90"/>
      <c r="Q71" s="90"/>
      <c r="R71" s="90"/>
    </row>
    <row r="72" spans="1:18" ht="12.75" customHeight="1">
      <c r="A72" s="286" t="s">
        <v>46</v>
      </c>
      <c r="B72" s="288" t="s">
        <v>5</v>
      </c>
      <c r="C72" s="282" t="s">
        <v>6</v>
      </c>
      <c r="D72" s="282" t="s">
        <v>15</v>
      </c>
      <c r="E72" s="282" t="s">
        <v>16</v>
      </c>
      <c r="F72" s="282" t="s">
        <v>17</v>
      </c>
      <c r="G72" s="284" t="s">
        <v>47</v>
      </c>
      <c r="H72" s="278" t="s">
        <v>48</v>
      </c>
      <c r="I72" s="280" t="s">
        <v>19</v>
      </c>
      <c r="J72" s="286" t="s">
        <v>46</v>
      </c>
      <c r="K72" s="288" t="s">
        <v>5</v>
      </c>
      <c r="L72" s="282" t="s">
        <v>6</v>
      </c>
      <c r="M72" s="282" t="s">
        <v>15</v>
      </c>
      <c r="N72" s="282" t="s">
        <v>16</v>
      </c>
      <c r="O72" s="282" t="s">
        <v>17</v>
      </c>
      <c r="P72" s="284" t="s">
        <v>47</v>
      </c>
      <c r="Q72" s="278" t="s">
        <v>48</v>
      </c>
      <c r="R72" s="280" t="s">
        <v>19</v>
      </c>
    </row>
    <row r="73" spans="1:18" ht="13.5" customHeight="1" thickBot="1">
      <c r="A73" s="287"/>
      <c r="B73" s="289" t="s">
        <v>40</v>
      </c>
      <c r="C73" s="283"/>
      <c r="D73" s="283"/>
      <c r="E73" s="283"/>
      <c r="F73" s="283"/>
      <c r="G73" s="285"/>
      <c r="H73" s="279"/>
      <c r="I73" s="281" t="s">
        <v>41</v>
      </c>
      <c r="J73" s="287"/>
      <c r="K73" s="289" t="s">
        <v>40</v>
      </c>
      <c r="L73" s="283"/>
      <c r="M73" s="283"/>
      <c r="N73" s="283"/>
      <c r="O73" s="283"/>
      <c r="P73" s="285"/>
      <c r="Q73" s="279"/>
      <c r="R73" s="281" t="s">
        <v>41</v>
      </c>
    </row>
    <row r="74" spans="1:18" ht="12.75">
      <c r="A74" s="292">
        <v>1</v>
      </c>
      <c r="B74" s="295">
        <f>'пр.хода'!I15</f>
        <v>13</v>
      </c>
      <c r="C74" s="265" t="str">
        <f>VLOOKUP(B74,'пр.взв.'!B5:G138,2,FALSE)</f>
        <v>СОКОЛОВ Андрей Михайлович</v>
      </c>
      <c r="D74" s="262" t="str">
        <f>VLOOKUP(B74,'пр.взв.'!B7:G138,3,FALSE)</f>
        <v>07.09.1993 кмс</v>
      </c>
      <c r="E74" s="262" t="str">
        <f>VLOOKUP(B74,'пр.взв.'!B7:G138,4,FALSE)</f>
        <v>Мос</v>
      </c>
      <c r="F74" s="255"/>
      <c r="G74" s="263"/>
      <c r="H74" s="239"/>
      <c r="I74" s="232"/>
      <c r="J74" s="292">
        <v>2</v>
      </c>
      <c r="K74" s="295">
        <f>'пр.хода'!P15</f>
        <v>14</v>
      </c>
      <c r="L74" s="273" t="str">
        <f>VLOOKUP(K74,'пр.взв.'!B7:G138,2,FALSE)</f>
        <v>УРУСОВ Исмаил Магомедович</v>
      </c>
      <c r="M74" s="271" t="str">
        <f>VLOOKUP(K74,'пр.взв.'!B7:G138,3,FALSE)</f>
        <v>26.01.1992 кмс</v>
      </c>
      <c r="N74" s="271" t="str">
        <f>VLOOKUP(K74,'пр.взв.'!B7:G138,4,FALSE)</f>
        <v>СКФО</v>
      </c>
      <c r="O74" s="255"/>
      <c r="P74" s="263"/>
      <c r="Q74" s="239"/>
      <c r="R74" s="232"/>
    </row>
    <row r="75" spans="1:18" ht="12.75">
      <c r="A75" s="293"/>
      <c r="B75" s="261"/>
      <c r="C75" s="251"/>
      <c r="D75" s="253"/>
      <c r="E75" s="253"/>
      <c r="F75" s="253"/>
      <c r="G75" s="253"/>
      <c r="H75" s="257"/>
      <c r="I75" s="228"/>
      <c r="J75" s="293"/>
      <c r="K75" s="261"/>
      <c r="L75" s="251"/>
      <c r="M75" s="253"/>
      <c r="N75" s="253"/>
      <c r="O75" s="253"/>
      <c r="P75" s="253"/>
      <c r="Q75" s="257"/>
      <c r="R75" s="228"/>
    </row>
    <row r="76" spans="1:18" ht="12.75">
      <c r="A76" s="293"/>
      <c r="B76" s="291">
        <f>'пр.хода'!I30</f>
        <v>15</v>
      </c>
      <c r="C76" s="250" t="str">
        <f>VLOOKUP(B76,'пр.взв.'!B2:G140,2,FALSE)</f>
        <v>КУПРЕЕВ Андрей Сергеевич</v>
      </c>
      <c r="D76" s="252" t="str">
        <f>VLOOKUP(B76,'пр.взв.'!B6:G140,3,FALSE)</f>
        <v>20.08.1992 кмс</v>
      </c>
      <c r="E76" s="252" t="str">
        <f>VLOOKUP(B76,'пр.взв.'!B6:G140,4,FALSE)</f>
        <v>Мос</v>
      </c>
      <c r="F76" s="254"/>
      <c r="G76" s="254"/>
      <c r="H76" s="231"/>
      <c r="I76" s="231"/>
      <c r="J76" s="293"/>
      <c r="K76" s="291">
        <f>'пр.хода'!P30</f>
        <v>12</v>
      </c>
      <c r="L76" s="250" t="str">
        <f>VLOOKUP(K76,'пр.взв.'!B6:G140,2,FALSE)</f>
        <v>ЕЛИСЕЕВ Дмитрий Михайлович</v>
      </c>
      <c r="M76" s="252" t="str">
        <f>VLOOKUP(K76,'пр.взв.'!B6:G140,3,FALSE)</f>
        <v>25.09.1992 кмс</v>
      </c>
      <c r="N76" s="252" t="str">
        <f>VLOOKUP(K76,'пр.взв.'!B6:G140,4,FALSE)</f>
        <v>С.П.</v>
      </c>
      <c r="O76" s="254"/>
      <c r="P76" s="254"/>
      <c r="Q76" s="231"/>
      <c r="R76" s="231"/>
    </row>
    <row r="77" spans="1:18" ht="12.75">
      <c r="A77" s="294"/>
      <c r="B77" s="249"/>
      <c r="C77" s="251"/>
      <c r="D77" s="253"/>
      <c r="E77" s="253"/>
      <c r="F77" s="255"/>
      <c r="G77" s="255"/>
      <c r="H77" s="232"/>
      <c r="I77" s="232"/>
      <c r="J77" s="294"/>
      <c r="K77" s="249"/>
      <c r="L77" s="251"/>
      <c r="M77" s="253"/>
      <c r="N77" s="253"/>
      <c r="O77" s="255"/>
      <c r="P77" s="255"/>
      <c r="Q77" s="232"/>
      <c r="R77" s="232"/>
    </row>
    <row r="79" spans="1:18" ht="15">
      <c r="A79" s="290" t="s">
        <v>50</v>
      </c>
      <c r="B79" s="290"/>
      <c r="C79" s="290"/>
      <c r="D79" s="290"/>
      <c r="E79" s="290"/>
      <c r="F79" s="290"/>
      <c r="G79" s="290"/>
      <c r="H79" s="290"/>
      <c r="I79" s="290"/>
      <c r="J79" s="290" t="s">
        <v>51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100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100  кг.</v>
      </c>
      <c r="P80" s="89"/>
      <c r="Q80" s="89"/>
      <c r="R80" s="89"/>
    </row>
    <row r="81" spans="1:18" ht="12.75" customHeight="1">
      <c r="A81" s="286" t="s">
        <v>46</v>
      </c>
      <c r="B81" s="288" t="s">
        <v>5</v>
      </c>
      <c r="C81" s="282" t="s">
        <v>6</v>
      </c>
      <c r="D81" s="282" t="s">
        <v>15</v>
      </c>
      <c r="E81" s="282" t="s">
        <v>16</v>
      </c>
      <c r="F81" s="282" t="s">
        <v>17</v>
      </c>
      <c r="G81" s="284" t="s">
        <v>47</v>
      </c>
      <c r="H81" s="278" t="s">
        <v>48</v>
      </c>
      <c r="I81" s="280" t="s">
        <v>19</v>
      </c>
      <c r="J81" s="286" t="s">
        <v>46</v>
      </c>
      <c r="K81" s="288" t="s">
        <v>5</v>
      </c>
      <c r="L81" s="282" t="s">
        <v>6</v>
      </c>
      <c r="M81" s="282" t="s">
        <v>15</v>
      </c>
      <c r="N81" s="282" t="s">
        <v>16</v>
      </c>
      <c r="O81" s="282" t="s">
        <v>17</v>
      </c>
      <c r="P81" s="284" t="s">
        <v>47</v>
      </c>
      <c r="Q81" s="278" t="s">
        <v>48</v>
      </c>
      <c r="R81" s="280" t="s">
        <v>19</v>
      </c>
    </row>
    <row r="82" spans="1:18" ht="13.5" customHeight="1" thickBot="1">
      <c r="A82" s="287"/>
      <c r="B82" s="289" t="s">
        <v>40</v>
      </c>
      <c r="C82" s="283"/>
      <c r="D82" s="283"/>
      <c r="E82" s="283"/>
      <c r="F82" s="283"/>
      <c r="G82" s="285"/>
      <c r="H82" s="279"/>
      <c r="I82" s="281" t="s">
        <v>41</v>
      </c>
      <c r="J82" s="287"/>
      <c r="K82" s="289" t="s">
        <v>40</v>
      </c>
      <c r="L82" s="283"/>
      <c r="M82" s="283"/>
      <c r="N82" s="283"/>
      <c r="O82" s="283"/>
      <c r="P82" s="285"/>
      <c r="Q82" s="279"/>
      <c r="R82" s="281" t="s">
        <v>41</v>
      </c>
    </row>
    <row r="83" spans="1:18" ht="12.75" customHeight="1" hidden="1">
      <c r="A83" s="272">
        <v>1</v>
      </c>
      <c r="B83" s="264">
        <f>'пр.хода'!K5</f>
        <v>0</v>
      </c>
      <c r="C83" s="265" t="e">
        <f>VLOOKUP(B83,'пр.взв.'!B4:G147,2,FALSE)</f>
        <v>#N/A</v>
      </c>
      <c r="D83" s="262" t="e">
        <f>VLOOKUP(B83,'пр.взв.'!B4:G147,3,FALSE)</f>
        <v>#N/A</v>
      </c>
      <c r="E83" s="262" t="e">
        <f>VLOOKUP(B83,'пр.взв.'!B4:G147,4,FALSE)</f>
        <v>#N/A</v>
      </c>
      <c r="F83" s="276"/>
      <c r="G83" s="277"/>
      <c r="H83" s="274"/>
      <c r="I83" s="275"/>
      <c r="J83" s="272">
        <v>3</v>
      </c>
      <c r="K83" s="264">
        <f>'пр.хода'!K33</f>
        <v>0</v>
      </c>
      <c r="L83" s="265" t="e">
        <f>VLOOKUP(K83,'пр.взв.'!B8:G147,2,FALSE)</f>
        <v>#N/A</v>
      </c>
      <c r="M83" s="262" t="e">
        <f>VLOOKUP(K83,'пр.взв.'!B8:G147,3,FALSE)</f>
        <v>#N/A</v>
      </c>
      <c r="N83" s="262" t="e">
        <f>VLOOKUP(K83,'пр.взв.'!B8:G147,4,FALSE)</f>
        <v>#N/A</v>
      </c>
      <c r="O83" s="276"/>
      <c r="P83" s="277"/>
      <c r="Q83" s="274"/>
      <c r="R83" s="275"/>
    </row>
    <row r="84" spans="1:18" ht="12.75" customHeight="1" hidden="1">
      <c r="A84" s="259"/>
      <c r="B84" s="261"/>
      <c r="C84" s="251"/>
      <c r="D84" s="253"/>
      <c r="E84" s="253"/>
      <c r="F84" s="253"/>
      <c r="G84" s="253"/>
      <c r="H84" s="257"/>
      <c r="I84" s="228"/>
      <c r="J84" s="259"/>
      <c r="K84" s="261"/>
      <c r="L84" s="251"/>
      <c r="M84" s="253"/>
      <c r="N84" s="253"/>
      <c r="O84" s="253"/>
      <c r="P84" s="253"/>
      <c r="Q84" s="257"/>
      <c r="R84" s="228"/>
    </row>
    <row r="85" spans="1:18" ht="12.75" customHeight="1" hidden="1">
      <c r="A85" s="259"/>
      <c r="B85" s="248">
        <f>'пр.хода'!K7</f>
        <v>0</v>
      </c>
      <c r="C85" s="250" t="e">
        <f>VLOOKUP(B85,'пр.взв.'!B6:G149,2,FALSE)</f>
        <v>#N/A</v>
      </c>
      <c r="D85" s="252" t="e">
        <f>VLOOKUP(B85,'пр.взв.'!B8:G149,3,FALSE)</f>
        <v>#N/A</v>
      </c>
      <c r="E85" s="252" t="e">
        <f>VLOOKUP(B85,'пр.взв.'!B7:G149,4,FALSE)</f>
        <v>#N/A</v>
      </c>
      <c r="F85" s="254"/>
      <c r="G85" s="254"/>
      <c r="H85" s="231"/>
      <c r="I85" s="231"/>
      <c r="J85" s="259"/>
      <c r="K85" s="248">
        <f>'пр.хода'!K35</f>
        <v>0</v>
      </c>
      <c r="L85" s="250" t="e">
        <f>VLOOKUP(K85,'пр.взв.'!B7:G149,2,FALSE)</f>
        <v>#N/A</v>
      </c>
      <c r="M85" s="252" t="e">
        <f>VLOOKUP(K85,'пр.взв.'!B7:G149,3,FALSE)</f>
        <v>#N/A</v>
      </c>
      <c r="N85" s="252" t="e">
        <f>VLOOKUP(K85,'пр.взв.'!B7:G149,4,FALSE)</f>
        <v>#N/A</v>
      </c>
      <c r="O85" s="254"/>
      <c r="P85" s="254"/>
      <c r="Q85" s="231"/>
      <c r="R85" s="231"/>
    </row>
    <row r="86" spans="1:18" ht="13.5" customHeight="1" hidden="1" thickBot="1">
      <c r="A86" s="260"/>
      <c r="B86" s="266"/>
      <c r="C86" s="267"/>
      <c r="D86" s="268"/>
      <c r="E86" s="268"/>
      <c r="F86" s="269"/>
      <c r="G86" s="269"/>
      <c r="H86" s="203"/>
      <c r="I86" s="203"/>
      <c r="J86" s="260"/>
      <c r="K86" s="266"/>
      <c r="L86" s="267"/>
      <c r="M86" s="268"/>
      <c r="N86" s="268"/>
      <c r="O86" s="269"/>
      <c r="P86" s="269"/>
      <c r="Q86" s="203"/>
      <c r="R86" s="203"/>
    </row>
    <row r="87" spans="1:18" ht="12.75" customHeight="1" hidden="1">
      <c r="A87" s="272">
        <v>2</v>
      </c>
      <c r="B87" s="264">
        <f>'пр.хода'!K9</f>
        <v>0</v>
      </c>
      <c r="C87" s="273" t="e">
        <f>VLOOKUP(B87,'пр.взв.'!B8:G151,2,FALSE)</f>
        <v>#N/A</v>
      </c>
      <c r="D87" s="271" t="e">
        <f>VLOOKUP(B87,'пр.взв.'!B8:G151,3,FALSE)</f>
        <v>#N/A</v>
      </c>
      <c r="E87" s="271" t="e">
        <f>VLOOKUP(B87,'пр.взв.'!B8:G151,4,FALSE)</f>
        <v>#N/A</v>
      </c>
      <c r="F87" s="255"/>
      <c r="G87" s="263"/>
      <c r="H87" s="239"/>
      <c r="I87" s="232"/>
      <c r="J87" s="272">
        <v>4</v>
      </c>
      <c r="K87" s="264">
        <f>'пр.хода'!K37</f>
        <v>0</v>
      </c>
      <c r="L87" s="273" t="e">
        <f>VLOOKUP(K87,'пр.взв.'!B7:G151,2,FALSE)</f>
        <v>#N/A</v>
      </c>
      <c r="M87" s="271" t="e">
        <f>VLOOKUP(K87,'пр.взв.'!B7:G151,3,FALSE)</f>
        <v>#N/A</v>
      </c>
      <c r="N87" s="271" t="e">
        <f>VLOOKUP(K87,'пр.взв.'!B7:G151,4,FALSE)</f>
        <v>#N/A</v>
      </c>
      <c r="O87" s="255"/>
      <c r="P87" s="263"/>
      <c r="Q87" s="239"/>
      <c r="R87" s="232"/>
    </row>
    <row r="88" spans="1:18" ht="12.75" customHeight="1" hidden="1">
      <c r="A88" s="259"/>
      <c r="B88" s="261"/>
      <c r="C88" s="251"/>
      <c r="D88" s="253"/>
      <c r="E88" s="253"/>
      <c r="F88" s="253"/>
      <c r="G88" s="253"/>
      <c r="H88" s="257"/>
      <c r="I88" s="228"/>
      <c r="J88" s="259"/>
      <c r="K88" s="261"/>
      <c r="L88" s="251"/>
      <c r="M88" s="253"/>
      <c r="N88" s="253"/>
      <c r="O88" s="253"/>
      <c r="P88" s="253"/>
      <c r="Q88" s="257"/>
      <c r="R88" s="228"/>
    </row>
    <row r="89" spans="1:18" ht="12.75" customHeight="1" hidden="1">
      <c r="A89" s="259"/>
      <c r="B89" s="248">
        <f>'пр.хода'!K11</f>
        <v>0</v>
      </c>
      <c r="C89" s="250" t="e">
        <f>VLOOKUP(B89,'пр.взв.'!B8:G153,2,FALSE)</f>
        <v>#N/A</v>
      </c>
      <c r="D89" s="252" t="e">
        <f>VLOOKUP(B89,'пр.взв.'!B8:G153,3,FALSE)</f>
        <v>#N/A</v>
      </c>
      <c r="E89" s="252" t="e">
        <f>VLOOKUP(B89,'пр.взв.'!B1:G153,4,FALSE)</f>
        <v>#N/A</v>
      </c>
      <c r="F89" s="254"/>
      <c r="G89" s="254"/>
      <c r="H89" s="231"/>
      <c r="I89" s="231"/>
      <c r="J89" s="259"/>
      <c r="K89" s="248">
        <f>'пр.хода'!K39</f>
        <v>0</v>
      </c>
      <c r="L89" s="250" t="e">
        <f>VLOOKUP(K89,'пр.взв.'!B7:G153,2,FALSE)</f>
        <v>#N/A</v>
      </c>
      <c r="M89" s="252" t="e">
        <f>VLOOKUP(K89,'пр.взв.'!B7:G153,3,FALSE)</f>
        <v>#N/A</v>
      </c>
      <c r="N89" s="252" t="e">
        <f>VLOOKUP(K89,'пр.взв.'!B7:G153,4,FALSE)</f>
        <v>#N/A</v>
      </c>
      <c r="O89" s="254"/>
      <c r="P89" s="254"/>
      <c r="Q89" s="231"/>
      <c r="R89" s="231"/>
    </row>
    <row r="90" spans="1:18" ht="12.75" customHeight="1" hidden="1">
      <c r="A90" s="260"/>
      <c r="B90" s="249"/>
      <c r="C90" s="251"/>
      <c r="D90" s="253"/>
      <c r="E90" s="253"/>
      <c r="F90" s="255"/>
      <c r="G90" s="255"/>
      <c r="H90" s="232"/>
      <c r="I90" s="232"/>
      <c r="J90" s="260"/>
      <c r="K90" s="249"/>
      <c r="L90" s="251"/>
      <c r="M90" s="253"/>
      <c r="N90" s="253"/>
      <c r="O90" s="255"/>
      <c r="P90" s="255"/>
      <c r="Q90" s="232"/>
      <c r="R90" s="232"/>
    </row>
    <row r="92" spans="1:18" ht="12.75" customHeight="1" hidden="1">
      <c r="A92" s="258">
        <v>5</v>
      </c>
      <c r="B92" s="261">
        <f>'пр.хода'!L6</f>
        <v>0</v>
      </c>
      <c r="C92" s="250" t="e">
        <f>VLOOKUP(B92,'пр.взв.'!B1:G156,2,FALSE)</f>
        <v>#N/A</v>
      </c>
      <c r="D92" s="252" t="e">
        <f>VLOOKUP(B92,'пр.взв.'!B1:G156,3,FALSE)</f>
        <v>#N/A</v>
      </c>
      <c r="E92" s="252" t="e">
        <f>VLOOKUP(B92,'пр.взв.'!B1:G156,4,FALSE)</f>
        <v>#N/A</v>
      </c>
      <c r="F92" s="253"/>
      <c r="G92" s="256"/>
      <c r="H92" s="257"/>
      <c r="I92" s="228"/>
      <c r="J92" s="258">
        <v>7</v>
      </c>
      <c r="K92" s="261">
        <f>'пр.хода'!L34</f>
        <v>6</v>
      </c>
      <c r="L92" s="250" t="str">
        <f>VLOOKUP(K92,'пр.взв.'!B1:G156,2,FALSE)</f>
        <v>ЛЕБЕДЕВ Михаил Сергеевич</v>
      </c>
      <c r="M92" s="252" t="e">
        <f>VLOOKUP(K92,'пр.взв.'!B71:G156,3,FALSE)</f>
        <v>#N/A</v>
      </c>
      <c r="N92" s="252" t="str">
        <f>VLOOKUP(K92,'пр.взв.'!B1:G156,4,FALSE)</f>
        <v>УФО</v>
      </c>
      <c r="O92" s="253"/>
      <c r="P92" s="256"/>
      <c r="Q92" s="257"/>
      <c r="R92" s="228"/>
    </row>
    <row r="93" spans="1:18" ht="12.75" customHeight="1" hidden="1">
      <c r="A93" s="259"/>
      <c r="B93" s="261"/>
      <c r="C93" s="251"/>
      <c r="D93" s="253"/>
      <c r="E93" s="253"/>
      <c r="F93" s="253"/>
      <c r="G93" s="253"/>
      <c r="H93" s="257"/>
      <c r="I93" s="228"/>
      <c r="J93" s="259"/>
      <c r="K93" s="261"/>
      <c r="L93" s="251"/>
      <c r="M93" s="253"/>
      <c r="N93" s="253"/>
      <c r="O93" s="253"/>
      <c r="P93" s="253"/>
      <c r="Q93" s="257"/>
      <c r="R93" s="228"/>
    </row>
    <row r="94" spans="1:18" ht="12.75" customHeight="1" hidden="1">
      <c r="A94" s="259"/>
      <c r="B94" s="248">
        <f>'пр.хода'!L8</f>
        <v>0</v>
      </c>
      <c r="C94" s="250" t="e">
        <f>VLOOKUP(B94,'пр.взв.'!B1:G158,2,FALSE)</f>
        <v>#N/A</v>
      </c>
      <c r="D94" s="252" t="e">
        <f>VLOOKUP(B94,'пр.взв.'!B1:G158,3,FALSE)</f>
        <v>#N/A</v>
      </c>
      <c r="E94" s="252" t="e">
        <f>VLOOKUP(B94,'пр.взв.'!B1:G158,4,FALSE)</f>
        <v>#N/A</v>
      </c>
      <c r="F94" s="254"/>
      <c r="G94" s="254"/>
      <c r="H94" s="231"/>
      <c r="I94" s="231"/>
      <c r="J94" s="259"/>
      <c r="K94" s="248">
        <f>'пр.хода'!L36</f>
        <v>10</v>
      </c>
      <c r="L94" s="250" t="str">
        <f>VLOOKUP(K94,'пр.взв.'!B1:G158,2,FALSE)</f>
        <v>КОРМИЛИН Анатолий Михайлович</v>
      </c>
      <c r="M94" s="252" t="str">
        <f>VLOOKUP(K94,'пр.взв.'!B1:G158,3,FALSE)</f>
        <v>29.08.1992 кмс</v>
      </c>
      <c r="N94" s="252" t="str">
        <f>VLOOKUP(K94,'пр.взв.'!B1:G158,4,FALSE)</f>
        <v>ЮФО</v>
      </c>
      <c r="O94" s="254"/>
      <c r="P94" s="254"/>
      <c r="Q94" s="231"/>
      <c r="R94" s="231"/>
    </row>
    <row r="95" spans="1:18" ht="13.5" customHeight="1" hidden="1" thickBot="1">
      <c r="A95" s="270"/>
      <c r="B95" s="266"/>
      <c r="C95" s="267"/>
      <c r="D95" s="268"/>
      <c r="E95" s="268"/>
      <c r="F95" s="269"/>
      <c r="G95" s="269"/>
      <c r="H95" s="203"/>
      <c r="I95" s="203"/>
      <c r="J95" s="270"/>
      <c r="K95" s="266"/>
      <c r="L95" s="267"/>
      <c r="M95" s="268"/>
      <c r="N95" s="268"/>
      <c r="O95" s="269"/>
      <c r="P95" s="269"/>
      <c r="Q95" s="203"/>
      <c r="R95" s="203"/>
    </row>
    <row r="96" spans="1:18" ht="12.75" customHeight="1" hidden="1">
      <c r="A96" s="259">
        <v>6</v>
      </c>
      <c r="B96" s="264">
        <f>'пр.хода'!L10</f>
        <v>0</v>
      </c>
      <c r="C96" s="265" t="e">
        <f>VLOOKUP(B96,'пр.взв.'!B1:G160,2,FALSE)</f>
        <v>#N/A</v>
      </c>
      <c r="D96" s="262" t="e">
        <f>VLOOKUP(B96,'пр.взв.'!B1:G160,3,FALSE)</f>
        <v>#N/A</v>
      </c>
      <c r="E96" s="262" t="e">
        <f>VLOOKUP(B96,'пр.взв.'!B1:G160,4,FALSE)</f>
        <v>#N/A</v>
      </c>
      <c r="F96" s="255"/>
      <c r="G96" s="263"/>
      <c r="H96" s="239"/>
      <c r="I96" s="232"/>
      <c r="J96" s="259">
        <v>8</v>
      </c>
      <c r="K96" s="264">
        <f>'пр.хода'!L38</f>
        <v>4</v>
      </c>
      <c r="L96" s="265" t="str">
        <f>VLOOKUP(K96,'пр.взв.'!B1:G160,2,FALSE)</f>
        <v>ПЕТРИЧЕНКО Илья Анатольевич</v>
      </c>
      <c r="M96" s="262" t="str">
        <f>VLOOKUP(K96,'пр.взв.'!B1:G160,3,FALSE)</f>
        <v>13.07.1993 кмс</v>
      </c>
      <c r="N96" s="262" t="str">
        <f>VLOOKUP(K96,'пр.взв.'!B1:G160,4,FALSE)</f>
        <v>ЮФО</v>
      </c>
      <c r="O96" s="255"/>
      <c r="P96" s="263"/>
      <c r="Q96" s="239"/>
      <c r="R96" s="232"/>
    </row>
    <row r="97" spans="1:18" ht="12.75" customHeight="1" hidden="1">
      <c r="A97" s="259"/>
      <c r="B97" s="261"/>
      <c r="C97" s="251"/>
      <c r="D97" s="253"/>
      <c r="E97" s="253"/>
      <c r="F97" s="253"/>
      <c r="G97" s="253"/>
      <c r="H97" s="257"/>
      <c r="I97" s="228"/>
      <c r="J97" s="259"/>
      <c r="K97" s="261"/>
      <c r="L97" s="251"/>
      <c r="M97" s="253"/>
      <c r="N97" s="253"/>
      <c r="O97" s="253"/>
      <c r="P97" s="253"/>
      <c r="Q97" s="257"/>
      <c r="R97" s="228"/>
    </row>
    <row r="98" spans="1:18" ht="12.75" customHeight="1" hidden="1">
      <c r="A98" s="259"/>
      <c r="B98" s="248">
        <f>'пр.хода'!L12</f>
        <v>0</v>
      </c>
      <c r="C98" s="250" t="e">
        <f>VLOOKUP(B98,'пр.взв.'!B1:G162,2,FALSE)</f>
        <v>#N/A</v>
      </c>
      <c r="D98" s="252" t="e">
        <f>VLOOKUP(B98,'пр.взв.'!B1:G162,3,FALSE)</f>
        <v>#N/A</v>
      </c>
      <c r="E98" s="252" t="e">
        <f>VLOOKUP(B98,'пр.взв.'!B1:G162,4,FALSE)</f>
        <v>#N/A</v>
      </c>
      <c r="F98" s="254"/>
      <c r="G98" s="254"/>
      <c r="H98" s="231"/>
      <c r="I98" s="231"/>
      <c r="J98" s="259"/>
      <c r="K98" s="248">
        <v>8</v>
      </c>
      <c r="L98" s="250" t="str">
        <f>VLOOKUP(K98,'пр.взв.'!B1:G162,2,FALSE)</f>
        <v>БЕСПРОЗВАННЫХ Марк Аркадьевич</v>
      </c>
      <c r="M98" s="252" t="str">
        <f>VLOOKUP(K98,'пр.взв.'!B1:G162,3,FALSE)</f>
        <v>03.02.1992 кмс</v>
      </c>
      <c r="N98" s="252" t="str">
        <f>VLOOKUP(K98,'пр.взв.'!B1:G162,4,FALSE)</f>
        <v>СФО</v>
      </c>
      <c r="O98" s="254"/>
      <c r="P98" s="254"/>
      <c r="Q98" s="231"/>
      <c r="R98" s="231"/>
    </row>
    <row r="99" spans="1:18" ht="12.75" customHeight="1" hidden="1">
      <c r="A99" s="260"/>
      <c r="B99" s="249"/>
      <c r="C99" s="251"/>
      <c r="D99" s="253"/>
      <c r="E99" s="253"/>
      <c r="F99" s="255"/>
      <c r="G99" s="255"/>
      <c r="H99" s="232"/>
      <c r="I99" s="232"/>
      <c r="J99" s="260"/>
      <c r="K99" s="249"/>
      <c r="L99" s="251"/>
      <c r="M99" s="253"/>
      <c r="N99" s="253"/>
      <c r="O99" s="255"/>
      <c r="P99" s="255"/>
      <c r="Q99" s="232"/>
      <c r="R99" s="232"/>
    </row>
    <row r="101" spans="1:18" ht="12.75" customHeight="1">
      <c r="A101" s="258">
        <v>9</v>
      </c>
      <c r="B101" s="261">
        <f>'пр.хода'!M7</f>
        <v>17</v>
      </c>
      <c r="C101" s="250" t="str">
        <f>VLOOKUP(B101,'пр.взв.'!B2:G165,2,FALSE)</f>
        <v>ТЕДЕЕВ Сослан Бибаевич</v>
      </c>
      <c r="D101" s="252" t="str">
        <f>VLOOKUP(B101,'пр.взв.'!B2:G165,3,FALSE)</f>
        <v>14.10.1993 кмс</v>
      </c>
      <c r="E101" s="252" t="str">
        <f>VLOOKUP(B101,'пр.взв.'!B2:G165,4,FALSE)</f>
        <v>СКФО</v>
      </c>
      <c r="F101" s="253"/>
      <c r="G101" s="256"/>
      <c r="H101" s="257"/>
      <c r="I101" s="228"/>
      <c r="J101" s="258">
        <v>10</v>
      </c>
      <c r="K101" s="261">
        <f>'пр.хода'!M35</f>
        <v>6</v>
      </c>
      <c r="L101" s="250" t="str">
        <f>VLOOKUP(K101,'пр.взв.'!B1:G165,2,FALSE)</f>
        <v>ЛЕБЕДЕВ Михаил Сергеевич</v>
      </c>
      <c r="M101" s="252" t="str">
        <f>VLOOKUP(K101,'пр.взв.'!B1:G165,3,FALSE)</f>
        <v>14.08.1992 кмс</v>
      </c>
      <c r="N101" s="252" t="str">
        <f>VLOOKUP(K101,'пр.взв.'!B1:G165,4,FALSE)</f>
        <v>УФО</v>
      </c>
      <c r="O101" s="253"/>
      <c r="P101" s="256"/>
      <c r="Q101" s="257"/>
      <c r="R101" s="228"/>
    </row>
    <row r="102" spans="1:18" ht="12.75" customHeight="1">
      <c r="A102" s="259"/>
      <c r="B102" s="261"/>
      <c r="C102" s="251"/>
      <c r="D102" s="253"/>
      <c r="E102" s="253"/>
      <c r="F102" s="253"/>
      <c r="G102" s="253"/>
      <c r="H102" s="257"/>
      <c r="I102" s="228"/>
      <c r="J102" s="259"/>
      <c r="K102" s="261"/>
      <c r="L102" s="251"/>
      <c r="M102" s="253"/>
      <c r="N102" s="253"/>
      <c r="O102" s="253"/>
      <c r="P102" s="253"/>
      <c r="Q102" s="257"/>
      <c r="R102" s="228"/>
    </row>
    <row r="103" spans="1:18" ht="12.75" customHeight="1">
      <c r="A103" s="259"/>
      <c r="B103" s="248">
        <f>'пр.хода'!M11</f>
        <v>3</v>
      </c>
      <c r="C103" s="250" t="str">
        <f>VLOOKUP(B103,'пр.взв.'!B2:G167,2,FALSE)</f>
        <v>САК Александр Игоревич</v>
      </c>
      <c r="D103" s="252" t="str">
        <f>VLOOKUP(B103,'пр.взв.'!B2:G167,3,FALSE)</f>
        <v>26.03.1992 кмс</v>
      </c>
      <c r="E103" s="252" t="str">
        <f>VLOOKUP(B103,'пр.взв.'!B5:G167,4,FALSE)</f>
        <v>СФО</v>
      </c>
      <c r="F103" s="254"/>
      <c r="G103" s="254"/>
      <c r="H103" s="231"/>
      <c r="I103" s="231"/>
      <c r="J103" s="259"/>
      <c r="K103" s="248">
        <f>'пр.хода'!M39</f>
        <v>4</v>
      </c>
      <c r="L103" s="250" t="str">
        <f>VLOOKUP(K103,'пр.взв.'!B1:G167,2,FALSE)</f>
        <v>ПЕТРИЧЕНКО Илья Анатольевич</v>
      </c>
      <c r="M103" s="252" t="str">
        <f>VLOOKUP(K103,'пр.взв.'!B1:G167,3,FALSE)</f>
        <v>13.07.1993 кмс</v>
      </c>
      <c r="N103" s="252" t="str">
        <f>VLOOKUP(K103,'пр.взв.'!B1:G167,4,FALSE)</f>
        <v>ЮФО</v>
      </c>
      <c r="O103" s="254"/>
      <c r="P103" s="254"/>
      <c r="Q103" s="231"/>
      <c r="R103" s="231"/>
    </row>
    <row r="104" spans="1:18" ht="12.75" customHeight="1">
      <c r="A104" s="260"/>
      <c r="B104" s="249"/>
      <c r="C104" s="251"/>
      <c r="D104" s="253"/>
      <c r="E104" s="253"/>
      <c r="F104" s="255"/>
      <c r="G104" s="255"/>
      <c r="H104" s="232"/>
      <c r="I104" s="232"/>
      <c r="J104" s="260"/>
      <c r="K104" s="249"/>
      <c r="L104" s="251"/>
      <c r="M104" s="253"/>
      <c r="N104" s="253"/>
      <c r="O104" s="255"/>
      <c r="P104" s="255"/>
      <c r="Q104" s="232"/>
      <c r="R104" s="232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4">
      <selection activeCell="I40" sqref="A27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2" t="str">
        <f>HYPERLINK('[1]реквизиты'!$A$2)</f>
        <v>Первенство России среди юниоров 1992 - 93 гг.р.</v>
      </c>
      <c r="B1" s="312"/>
      <c r="C1" s="312"/>
      <c r="D1" s="312"/>
      <c r="E1" s="312"/>
      <c r="F1" s="312"/>
      <c r="G1" s="312"/>
      <c r="H1" s="312"/>
      <c r="I1" s="312"/>
    </row>
    <row r="2" spans="4:6" ht="15.75">
      <c r="D2" s="55"/>
      <c r="E2" s="319" t="str">
        <f>HYPERLINK('пр.взв.'!D4)</f>
        <v>в.к. 100  кг.</v>
      </c>
      <c r="F2" s="319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28" t="s">
        <v>14</v>
      </c>
      <c r="B5" s="228" t="s">
        <v>5</v>
      </c>
      <c r="C5" s="232" t="s">
        <v>6</v>
      </c>
      <c r="D5" s="228" t="s">
        <v>15</v>
      </c>
      <c r="E5" s="313" t="s">
        <v>16</v>
      </c>
      <c r="F5" s="314"/>
      <c r="G5" s="228" t="s">
        <v>17</v>
      </c>
      <c r="H5" s="228" t="s">
        <v>18</v>
      </c>
      <c r="I5" s="228" t="s">
        <v>19</v>
      </c>
    </row>
    <row r="6" spans="1:9" ht="12.75">
      <c r="A6" s="231"/>
      <c r="B6" s="231"/>
      <c r="C6" s="231"/>
      <c r="D6" s="231"/>
      <c r="E6" s="315"/>
      <c r="F6" s="316"/>
      <c r="G6" s="231"/>
      <c r="H6" s="231"/>
      <c r="I6" s="231"/>
    </row>
    <row r="7" spans="1:9" ht="12.75">
      <c r="A7" s="320"/>
      <c r="B7" s="321">
        <v>3</v>
      </c>
      <c r="C7" s="322" t="str">
        <f>VLOOKUP(B7,'пр.взв.'!B7:H70,2,FALSE)</f>
        <v>САК Александр Игоревич</v>
      </c>
      <c r="D7" s="322" t="str">
        <f>VLOOKUP(B7,'пр.взв.'!B7:H70,3,FALSE)</f>
        <v>26.03.1992 кмс</v>
      </c>
      <c r="E7" s="185" t="str">
        <f>VLOOKUP(B7,'пр.взв.'!B7:H185,4,FALSE)</f>
        <v>СФО</v>
      </c>
      <c r="F7" s="324" t="str">
        <f>VLOOKUP(B7,'пр.взв.'!B7:H70,5,FALSE)</f>
        <v>Красноярский Заозерный МО</v>
      </c>
      <c r="G7" s="317"/>
      <c r="H7" s="257"/>
      <c r="I7" s="228"/>
    </row>
    <row r="8" spans="1:9" ht="12.75">
      <c r="A8" s="320"/>
      <c r="B8" s="228"/>
      <c r="C8" s="323"/>
      <c r="D8" s="323"/>
      <c r="E8" s="205"/>
      <c r="F8" s="325"/>
      <c r="G8" s="317"/>
      <c r="H8" s="257"/>
      <c r="I8" s="228"/>
    </row>
    <row r="9" spans="1:9" ht="12.75">
      <c r="A9" s="318"/>
      <c r="B9" s="321">
        <v>14</v>
      </c>
      <c r="C9" s="322" t="str">
        <f>VLOOKUP(B9,'пр.взв.'!B1:H72,2,FALSE)</f>
        <v>УРУСОВ Исмаил Магомедович</v>
      </c>
      <c r="D9" s="322" t="str">
        <f>VLOOKUP(B9,'пр.взв.'!B1:H72,3,FALSE)</f>
        <v>26.01.1992 кмс</v>
      </c>
      <c r="E9" s="185" t="str">
        <f>VLOOKUP(B9,'пр.взв.'!B1:H187,4,FALSE)</f>
        <v>СКФО</v>
      </c>
      <c r="F9" s="324" t="str">
        <f>VLOOKUP(B9,'пр.взв.'!B1:H72,5,FALSE)</f>
        <v>КЧР Черкесск МО</v>
      </c>
      <c r="G9" s="317"/>
      <c r="H9" s="228"/>
      <c r="I9" s="228"/>
    </row>
    <row r="10" spans="1:9" ht="12.75">
      <c r="A10" s="318"/>
      <c r="B10" s="228"/>
      <c r="C10" s="323"/>
      <c r="D10" s="323"/>
      <c r="E10" s="186"/>
      <c r="F10" s="326"/>
      <c r="G10" s="317"/>
      <c r="H10" s="228"/>
      <c r="I10" s="228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'пр.взв.'!D4</f>
        <v>в.к. 100  кг.</v>
      </c>
    </row>
    <row r="17" spans="1:9" ht="12.75">
      <c r="A17" s="228" t="s">
        <v>14</v>
      </c>
      <c r="B17" s="228" t="s">
        <v>5</v>
      </c>
      <c r="C17" s="232" t="s">
        <v>6</v>
      </c>
      <c r="D17" s="228" t="s">
        <v>15</v>
      </c>
      <c r="E17" s="228" t="s">
        <v>16</v>
      </c>
      <c r="F17" s="228" t="s">
        <v>17</v>
      </c>
      <c r="G17" s="228" t="s">
        <v>18</v>
      </c>
      <c r="H17" s="228" t="s">
        <v>19</v>
      </c>
      <c r="I17" s="228" t="s">
        <v>19</v>
      </c>
    </row>
    <row r="18" spans="1:9" ht="12.75">
      <c r="A18" s="231"/>
      <c r="B18" s="231"/>
      <c r="C18" s="231"/>
      <c r="D18" s="231"/>
      <c r="E18" s="231"/>
      <c r="F18" s="231"/>
      <c r="G18" s="231"/>
      <c r="H18" s="231"/>
      <c r="I18" s="231"/>
    </row>
    <row r="19" spans="1:9" ht="12.75">
      <c r="A19" s="320"/>
      <c r="B19" s="252">
        <f>'пр.хода'!N37</f>
        <v>6</v>
      </c>
      <c r="C19" s="322" t="str">
        <f>VLOOKUP(B19,'пр.взв.'!B1:H82,2,FALSE)</f>
        <v>ЛЕБЕДЕВ Михаил Сергеевич</v>
      </c>
      <c r="D19" s="322" t="str">
        <f>VLOOKUP(B19,'пр.взв.'!B1:H82,3,FALSE)</f>
        <v>14.08.1992 кмс</v>
      </c>
      <c r="E19" s="185" t="str">
        <f>VLOOKUP(B19,'пр.взв.'!B1:H197,4,FALSE)</f>
        <v>УФО</v>
      </c>
      <c r="F19" s="324" t="str">
        <f>VLOOKUP(B19,'пр.взв.'!B1:H82,5,FALSE)</f>
        <v>Свердловская Екат-рг Рингс </v>
      </c>
      <c r="G19" s="317"/>
      <c r="H19" s="257"/>
      <c r="I19" s="228"/>
    </row>
    <row r="20" spans="1:9" ht="12.75">
      <c r="A20" s="320"/>
      <c r="B20" s="228"/>
      <c r="C20" s="323"/>
      <c r="D20" s="323"/>
      <c r="E20" s="205"/>
      <c r="F20" s="325"/>
      <c r="G20" s="317"/>
      <c r="H20" s="257"/>
      <c r="I20" s="228"/>
    </row>
    <row r="21" spans="1:9" ht="12.75">
      <c r="A21" s="318"/>
      <c r="B21" s="252">
        <f>'пр.хода'!N41</f>
        <v>13</v>
      </c>
      <c r="C21" s="322" t="str">
        <f>VLOOKUP(B21,'пр.взв.'!B2:H84,2,FALSE)</f>
        <v>СОКОЛОВ Андрей Михайлович</v>
      </c>
      <c r="D21" s="322" t="str">
        <f>VLOOKUP(B21,'пр.взв.'!B2:H84,3,FALSE)</f>
        <v>07.09.1993 кмс</v>
      </c>
      <c r="E21" s="185" t="str">
        <f>VLOOKUP(B21,'пр.взв.'!B1:H199,4,FALSE)</f>
        <v>Мос</v>
      </c>
      <c r="F21" s="324" t="str">
        <f>VLOOKUP(B21,'пр.взв.'!B2:H84,5,FALSE)</f>
        <v>Москва Самбо-70 МСК</v>
      </c>
      <c r="G21" s="317"/>
      <c r="H21" s="228"/>
      <c r="I21" s="228"/>
    </row>
    <row r="22" spans="1:9" ht="12.75">
      <c r="A22" s="318"/>
      <c r="B22" s="228"/>
      <c r="C22" s="323"/>
      <c r="D22" s="323"/>
      <c r="E22" s="186"/>
      <c r="F22" s="326"/>
      <c r="G22" s="317"/>
      <c r="H22" s="228"/>
      <c r="I22" s="228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9" t="str">
        <f>HYPERLINK('пр.взв.'!D4)</f>
        <v>в.к. 100  кг.</v>
      </c>
      <c r="F29" s="319"/>
    </row>
    <row r="30" spans="1:9" ht="12.75">
      <c r="A30" s="228" t="s">
        <v>14</v>
      </c>
      <c r="B30" s="228" t="s">
        <v>5</v>
      </c>
      <c r="C30" s="232" t="s">
        <v>6</v>
      </c>
      <c r="D30" s="228" t="s">
        <v>15</v>
      </c>
      <c r="E30" s="228" t="s">
        <v>16</v>
      </c>
      <c r="F30" s="228" t="s">
        <v>17</v>
      </c>
      <c r="G30" s="228" t="s">
        <v>18</v>
      </c>
      <c r="H30" s="228" t="s">
        <v>19</v>
      </c>
      <c r="I30" s="228" t="s">
        <v>19</v>
      </c>
    </row>
    <row r="31" spans="1:9" ht="12.75">
      <c r="A31" s="231"/>
      <c r="B31" s="231"/>
      <c r="C31" s="231"/>
      <c r="D31" s="231"/>
      <c r="E31" s="231"/>
      <c r="F31" s="231"/>
      <c r="G31" s="231"/>
      <c r="H31" s="231"/>
      <c r="I31" s="231"/>
    </row>
    <row r="32" spans="1:9" ht="12.75">
      <c r="A32" s="320"/>
      <c r="B32" s="327">
        <f>'пр.хода'!K22</f>
        <v>15</v>
      </c>
      <c r="C32" s="322" t="str">
        <f>VLOOKUP(B32,'пр.взв.'!B2:H95,2,FALSE)</f>
        <v>КУПРЕЕВ Андрей Сергеевич</v>
      </c>
      <c r="D32" s="322" t="str">
        <f>VLOOKUP(B32,'пр.взв.'!B2:H95,3,FALSE)</f>
        <v>20.08.1992 кмс</v>
      </c>
      <c r="E32" s="185" t="str">
        <f>VLOOKUP(B32,'пр.взв.'!B2:H210,4,FALSE)</f>
        <v>Мос</v>
      </c>
      <c r="F32" s="324" t="str">
        <f>VLOOKUP(B32,'пр.взв.'!B2:H95,5,FALSE)</f>
        <v>Москва Самбо-70 МСК</v>
      </c>
      <c r="G32" s="317"/>
      <c r="H32" s="257"/>
      <c r="I32" s="228"/>
    </row>
    <row r="33" spans="1:9" ht="12.75">
      <c r="A33" s="320"/>
      <c r="B33" s="228"/>
      <c r="C33" s="323"/>
      <c r="D33" s="323"/>
      <c r="E33" s="205"/>
      <c r="F33" s="325"/>
      <c r="G33" s="317"/>
      <c r="H33" s="257"/>
      <c r="I33" s="228"/>
    </row>
    <row r="34" spans="1:9" ht="12.75">
      <c r="A34" s="318"/>
      <c r="B34" s="327">
        <f>'пр.хода'!N22</f>
        <v>12</v>
      </c>
      <c r="C34" s="322" t="str">
        <f>VLOOKUP(B34,'пр.взв.'!B3:H97,2,FALSE)</f>
        <v>ЕЛИСЕЕВ Дмитрий Михайлович</v>
      </c>
      <c r="D34" s="322" t="str">
        <f>VLOOKUP(B34,'пр.взв.'!B3:H97,3,FALSE)</f>
        <v>25.09.1992 кмс</v>
      </c>
      <c r="E34" s="185" t="str">
        <f>VLOOKUP(B34,'пр.взв.'!B3:H212,4,FALSE)</f>
        <v>С.П.</v>
      </c>
      <c r="F34" s="324" t="str">
        <f>VLOOKUP(B34,'пр.взв.'!B4:H97,5,FALSE)</f>
        <v>Санкт Петербург КШВСМ</v>
      </c>
      <c r="G34" s="317"/>
      <c r="H34" s="228"/>
      <c r="I34" s="228"/>
    </row>
    <row r="35" spans="1:9" ht="12.75">
      <c r="A35" s="318"/>
      <c r="B35" s="228"/>
      <c r="C35" s="323"/>
      <c r="D35" s="323"/>
      <c r="E35" s="186"/>
      <c r="F35" s="326"/>
      <c r="G35" s="317"/>
      <c r="H35" s="228"/>
      <c r="I35" s="228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0" t="str">
        <f>HYPERLINK('[1]реквизиты'!$A$2)</f>
        <v>Первенство России среди юниоров 1992 - 93 гг.р.</v>
      </c>
      <c r="B1" s="220"/>
      <c r="C1" s="220"/>
      <c r="D1" s="220"/>
      <c r="E1" s="220"/>
      <c r="F1" s="220"/>
      <c r="G1" s="220"/>
      <c r="H1" s="220" t="str">
        <f>HYPERLINK('[1]реквизиты'!$A$2)</f>
        <v>Первенство России среди юниоров 1992 - 93 гг.р.</v>
      </c>
      <c r="I1" s="220"/>
      <c r="J1" s="220"/>
      <c r="K1" s="220"/>
      <c r="L1" s="220"/>
      <c r="M1" s="220"/>
      <c r="N1" s="220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43">
        <f>HYPERLINK('[1]реквизиты'!$A$15)</f>
      </c>
      <c r="B2" s="344"/>
      <c r="C2" s="344"/>
      <c r="D2" s="344"/>
      <c r="E2" s="344"/>
      <c r="F2" s="344"/>
      <c r="G2" s="344"/>
      <c r="H2" s="343">
        <f>HYPERLINK('[1]реквизиты'!$A$15)</f>
      </c>
      <c r="I2" s="344"/>
      <c r="J2" s="344"/>
      <c r="K2" s="344"/>
      <c r="L2" s="344"/>
      <c r="M2" s="344"/>
      <c r="N2" s="344"/>
      <c r="O2" s="39"/>
      <c r="P2" s="39"/>
      <c r="Q2" s="39"/>
      <c r="R2" s="30"/>
      <c r="S2" s="30"/>
    </row>
    <row r="3" spans="2:14" ht="15.75">
      <c r="B3" s="37" t="s">
        <v>11</v>
      </c>
      <c r="C3" s="319" t="str">
        <f>HYPERLINK('пр.взв.'!D4)</f>
        <v>в.к. 100  кг.</v>
      </c>
      <c r="D3" s="319"/>
      <c r="E3" s="43"/>
      <c r="F3" s="43"/>
      <c r="G3" s="43"/>
      <c r="I3" s="37" t="s">
        <v>12</v>
      </c>
      <c r="J3" s="319" t="str">
        <f>HYPERLINK('пр.взв.'!D4)</f>
        <v>в.к. 100  кг.</v>
      </c>
      <c r="K3" s="319"/>
      <c r="L3" s="43"/>
      <c r="M3" s="43"/>
      <c r="N3" s="43"/>
    </row>
    <row r="4" spans="1:2" ht="16.5" thickBot="1">
      <c r="A4" s="342"/>
      <c r="B4" s="342"/>
    </row>
    <row r="5" spans="1:11" ht="12.75" customHeight="1">
      <c r="A5" s="337">
        <v>1</v>
      </c>
      <c r="B5" s="338" t="str">
        <f>VLOOKUP(A5,'пр.взв.'!B5:C68,2,FALSE)</f>
        <v>МАНАСЯН Ашот Гарегинович</v>
      </c>
      <c r="C5" s="338" t="str">
        <f>VLOOKUP(A5,'пр.взв.'!B5:G68,3,FALSE)</f>
        <v>27.07.1992 кмс</v>
      </c>
      <c r="D5" s="338" t="str">
        <f>VLOOKUP(A5,'пр.взв.'!B5:G68,4,FALSE)</f>
        <v>ЮФО</v>
      </c>
      <c r="G5" s="19"/>
      <c r="H5" s="340">
        <v>2</v>
      </c>
      <c r="I5" s="336" t="str">
        <f>VLOOKUP(H5,'пр.взв.'!B7:C70,2,FALSE)</f>
        <v>АЛЕКСУТКИН Александр Юрьевич</v>
      </c>
      <c r="J5" s="336" t="str">
        <f>VLOOKUP(H5,'пр.взв.'!B7:E70,3,FALSE)</f>
        <v>27.02.1992 кмс</v>
      </c>
      <c r="K5" s="336" t="str">
        <f>VLOOKUP(H5,'пр.взв.'!B7:E70,4,FALSE)</f>
        <v>ЦФО</v>
      </c>
    </row>
    <row r="6" spans="1:11" ht="15.75">
      <c r="A6" s="330"/>
      <c r="B6" s="339"/>
      <c r="C6" s="339"/>
      <c r="D6" s="339"/>
      <c r="E6" s="2"/>
      <c r="F6" s="2"/>
      <c r="G6" s="12"/>
      <c r="H6" s="341"/>
      <c r="I6" s="332"/>
      <c r="J6" s="332"/>
      <c r="K6" s="332"/>
    </row>
    <row r="7" spans="1:13" ht="15.75">
      <c r="A7" s="330">
        <v>17</v>
      </c>
      <c r="B7" s="332" t="str">
        <f>VLOOKUP(A7,'пр.взв.'!B7:C70,2,FALSE)</f>
        <v>ТЕДЕЕВ Сослан Бибаевич</v>
      </c>
      <c r="C7" s="332" t="str">
        <f>VLOOKUP(A7,'пр.взв.'!B5:G68,3,FALSE)</f>
        <v>14.10.1993 кмс</v>
      </c>
      <c r="D7" s="332" t="str">
        <f>VLOOKUP(A7,'пр.взв.'!B5:G68,4,FALSE)</f>
        <v>СКФО</v>
      </c>
      <c r="E7" s="4"/>
      <c r="F7" s="2"/>
      <c r="G7" s="2"/>
      <c r="H7" s="334">
        <v>18</v>
      </c>
      <c r="I7" s="328" t="str">
        <f>VLOOKUP(H7,'пр.взв.'!B9:C72,2,FALSE)</f>
        <v>РАДЖАБОВ Махсуд Ильгизович</v>
      </c>
      <c r="J7" s="328" t="str">
        <f>VLOOKUP(H7,'пр.взв.'!B9:E72,3,FALSE)</f>
        <v>21.07.1993 кмс</v>
      </c>
      <c r="K7" s="328" t="str">
        <f>VLOOKUP(H7,'пр.взв.'!B9:E72,4,FALSE)</f>
        <v>ДВФО</v>
      </c>
      <c r="L7" s="45"/>
      <c r="M7" s="47"/>
    </row>
    <row r="8" spans="1:13" ht="16.5" thickBot="1">
      <c r="A8" s="331"/>
      <c r="B8" s="339"/>
      <c r="C8" s="339"/>
      <c r="D8" s="339"/>
      <c r="E8" s="5"/>
      <c r="F8" s="9"/>
      <c r="G8" s="2"/>
      <c r="H8" s="341"/>
      <c r="I8" s="329"/>
      <c r="J8" s="329"/>
      <c r="K8" s="329"/>
      <c r="L8" s="46"/>
      <c r="M8" s="47"/>
    </row>
    <row r="9" spans="1:13" ht="15.75">
      <c r="A9" s="337">
        <v>9</v>
      </c>
      <c r="B9" s="338" t="str">
        <f>VLOOKUP(A9,'пр.взв.'!B9:C72,2,FALSE)</f>
        <v>АЛЕКСАНДРОВ Илья Андреевич</v>
      </c>
      <c r="C9" s="338" t="str">
        <f>VLOOKUP(A9,'пр.взв.'!B5:G68,3,FALSE)</f>
        <v>31.01.1993 кмс</v>
      </c>
      <c r="D9" s="338" t="str">
        <f>VLOOKUP(A9,'пр.взв.'!B5:G68,4,FALSE)</f>
        <v>ПФО</v>
      </c>
      <c r="E9" s="5"/>
      <c r="F9" s="6"/>
      <c r="G9" s="2"/>
      <c r="H9" s="340">
        <v>10</v>
      </c>
      <c r="I9" s="336" t="str">
        <f>VLOOKUP(H9,'пр.взв.'!B11:C74,2,FALSE)</f>
        <v>КОРМИЛИН Анатолий Михайлович</v>
      </c>
      <c r="J9" s="336" t="str">
        <f>VLOOKUP(H9,'пр.взв.'!B11:E74,3,FALSE)</f>
        <v>29.08.1992 кмс</v>
      </c>
      <c r="K9" s="336" t="str">
        <f>VLOOKUP(H9,'пр.взв.'!B11:E74,4,FALSE)</f>
        <v>ЮФО</v>
      </c>
      <c r="L9" s="46"/>
      <c r="M9" s="48"/>
    </row>
    <row r="10" spans="1:13" ht="15.75">
      <c r="A10" s="330"/>
      <c r="B10" s="339"/>
      <c r="C10" s="339"/>
      <c r="D10" s="339"/>
      <c r="E10" s="10"/>
      <c r="F10" s="7"/>
      <c r="G10" s="2"/>
      <c r="H10" s="341"/>
      <c r="I10" s="332"/>
      <c r="J10" s="332"/>
      <c r="K10" s="332"/>
      <c r="L10" s="44"/>
      <c r="M10" s="49"/>
    </row>
    <row r="11" spans="1:13" ht="15.75">
      <c r="A11" s="330">
        <v>25</v>
      </c>
      <c r="B11" s="332">
        <f>VLOOKUP(A11,'пр.взв.'!B11:C74,2,FALSE)</f>
        <v>0</v>
      </c>
      <c r="C11" s="332">
        <f>VLOOKUP(A11,'пр.взв.'!B5:G68,3,FALSE)</f>
        <v>0</v>
      </c>
      <c r="D11" s="332">
        <f>VLOOKUP(A11,'пр.взв.'!B5:G68,4,FALSE)</f>
        <v>0</v>
      </c>
      <c r="E11" s="3"/>
      <c r="F11" s="7"/>
      <c r="G11" s="2"/>
      <c r="H11" s="334">
        <v>26</v>
      </c>
      <c r="I11" s="328">
        <f>VLOOKUP(H11,'пр.взв.'!B13:C76,2,FALSE)</f>
        <v>0</v>
      </c>
      <c r="J11" s="328">
        <f>VLOOKUP(H11,'пр.взв.'!B13:E76,3,FALSE)</f>
        <v>0</v>
      </c>
      <c r="K11" s="328">
        <f>VLOOKUP(H11,'пр.взв.'!B13:E76,4,FALSE)</f>
        <v>0</v>
      </c>
      <c r="M11" s="50"/>
    </row>
    <row r="12" spans="1:13" ht="16.5" thickBot="1">
      <c r="A12" s="331"/>
      <c r="B12" s="339"/>
      <c r="C12" s="339"/>
      <c r="D12" s="339"/>
      <c r="E12" s="2"/>
      <c r="F12" s="7"/>
      <c r="G12" s="9"/>
      <c r="H12" s="341"/>
      <c r="I12" s="329"/>
      <c r="J12" s="329"/>
      <c r="K12" s="329"/>
      <c r="M12" s="50"/>
    </row>
    <row r="13" spans="1:14" ht="15.75">
      <c r="A13" s="337">
        <v>5</v>
      </c>
      <c r="B13" s="338" t="str">
        <f>VLOOKUP(A13,'пр.взв.'!B13:C76,2,FALSE)</f>
        <v>АЛДУШИН Александр Игоревич</v>
      </c>
      <c r="C13" s="338" t="str">
        <f>VLOOKUP(A13,'пр.взв.'!B5:G68,3,FALSE)</f>
        <v>04.10.93 кмс</v>
      </c>
      <c r="D13" s="338" t="str">
        <f>VLOOKUP(A13,'пр.взв.'!B5:G68,4,FALSE)</f>
        <v>УФО</v>
      </c>
      <c r="E13" s="2"/>
      <c r="F13" s="7"/>
      <c r="G13" s="13"/>
      <c r="H13" s="340">
        <v>6</v>
      </c>
      <c r="I13" s="336" t="str">
        <f>VLOOKUP(H13,'пр.взв.'!B15:C78,2,FALSE)</f>
        <v>ЛЕБЕДЕВ Михаил Сергеевич</v>
      </c>
      <c r="J13" s="336" t="str">
        <f>VLOOKUP(H13,'пр.взв.'!B15:E78,3,FALSE)</f>
        <v>14.08.1992 кмс</v>
      </c>
      <c r="K13" s="336" t="str">
        <f>VLOOKUP(H13,'пр.взв.'!B15:E78,4,FALSE)</f>
        <v>УФО</v>
      </c>
      <c r="M13" s="50"/>
      <c r="N13" s="52"/>
    </row>
    <row r="14" spans="1:14" ht="15.75">
      <c r="A14" s="330"/>
      <c r="B14" s="339"/>
      <c r="C14" s="339"/>
      <c r="D14" s="339"/>
      <c r="E14" s="8"/>
      <c r="F14" s="7"/>
      <c r="G14" s="2"/>
      <c r="H14" s="341"/>
      <c r="I14" s="332"/>
      <c r="J14" s="332"/>
      <c r="K14" s="332"/>
      <c r="L14" s="45"/>
      <c r="M14" s="49"/>
      <c r="N14" s="50"/>
    </row>
    <row r="15" spans="1:14" ht="15.75">
      <c r="A15" s="330">
        <v>21</v>
      </c>
      <c r="B15" s="332">
        <f>VLOOKUP(A15,'пр.взв.'!B15:C78,2,FALSE)</f>
        <v>0</v>
      </c>
      <c r="C15" s="332">
        <f>VLOOKUP(A15,'пр.взв.'!B5:G68,3,FALSE)</f>
        <v>0</v>
      </c>
      <c r="D15" s="332">
        <f>VLOOKUP(A15,'пр.взв.'!B5:G68,4,FALSE)</f>
        <v>0</v>
      </c>
      <c r="E15" s="4"/>
      <c r="F15" s="7"/>
      <c r="G15" s="2"/>
      <c r="H15" s="334">
        <v>22</v>
      </c>
      <c r="I15" s="328">
        <f>VLOOKUP(H15,'пр.взв.'!B17:C80,2,FALSE)</f>
        <v>0</v>
      </c>
      <c r="J15" s="328">
        <f>VLOOKUP(H15,'пр.взв.'!B17:E80,3,FALSE)</f>
        <v>0</v>
      </c>
      <c r="K15" s="328">
        <f>VLOOKUP(H15,'пр.взв.'!B17:E80,4,FALSE)</f>
        <v>0</v>
      </c>
      <c r="L15" s="46"/>
      <c r="M15" s="49"/>
      <c r="N15" s="50"/>
    </row>
    <row r="16" spans="1:14" ht="16.5" thickBot="1">
      <c r="A16" s="331"/>
      <c r="B16" s="339"/>
      <c r="C16" s="339"/>
      <c r="D16" s="339"/>
      <c r="E16" s="5"/>
      <c r="F16" s="11"/>
      <c r="G16" s="2"/>
      <c r="H16" s="341"/>
      <c r="I16" s="329"/>
      <c r="J16" s="329"/>
      <c r="K16" s="329"/>
      <c r="L16" s="46"/>
      <c r="M16" s="51"/>
      <c r="N16" s="50"/>
    </row>
    <row r="17" spans="1:14" ht="15.75">
      <c r="A17" s="337">
        <v>13</v>
      </c>
      <c r="B17" s="338" t="str">
        <f>VLOOKUP(A17,'пр.взв.'!B17:C80,2,FALSE)</f>
        <v>СОКОЛОВ Андрей Михайлович</v>
      </c>
      <c r="C17" s="338" t="str">
        <f>VLOOKUP(A17,'пр.взв.'!B5:G68,3,FALSE)</f>
        <v>07.09.1993 кмс</v>
      </c>
      <c r="D17" s="338" t="str">
        <f>VLOOKUP(A17,'пр.взв.'!B5:G68,4,FALSE)</f>
        <v>Мос</v>
      </c>
      <c r="E17" s="5"/>
      <c r="F17" s="2"/>
      <c r="G17" s="2"/>
      <c r="H17" s="340">
        <v>14</v>
      </c>
      <c r="I17" s="336" t="str">
        <f>VLOOKUP(H17,'пр.взв.'!B19:C82,2,FALSE)</f>
        <v>УРУСОВ Исмаил Магомедович</v>
      </c>
      <c r="J17" s="336" t="str">
        <f>VLOOKUP(H17,'пр.взв.'!B19:E82,3,FALSE)</f>
        <v>26.01.1992 кмс</v>
      </c>
      <c r="K17" s="336" t="str">
        <f>VLOOKUP(H17,'пр.взв.'!B19:E82,4,FALSE)</f>
        <v>СКФО</v>
      </c>
      <c r="L17" s="46"/>
      <c r="M17" s="47"/>
      <c r="N17" s="50"/>
    </row>
    <row r="18" spans="1:14" ht="15.75">
      <c r="A18" s="330"/>
      <c r="B18" s="339"/>
      <c r="C18" s="339"/>
      <c r="D18" s="339"/>
      <c r="E18" s="10"/>
      <c r="F18" s="2"/>
      <c r="G18" s="2"/>
      <c r="H18" s="341"/>
      <c r="I18" s="332"/>
      <c r="J18" s="332"/>
      <c r="K18" s="332"/>
      <c r="L18" s="44"/>
      <c r="M18" s="47"/>
      <c r="N18" s="50"/>
    </row>
    <row r="19" spans="1:14" ht="15.75">
      <c r="A19" s="330">
        <v>29</v>
      </c>
      <c r="B19" s="332">
        <f>VLOOKUP(A19,'пр.взв.'!B19:C82,2,FALSE)</f>
        <v>0</v>
      </c>
      <c r="C19" s="332">
        <f>VLOOKUP(A19,'пр.взв.'!B5:G68,3,FALSE)</f>
        <v>0</v>
      </c>
      <c r="D19" s="332">
        <f>VLOOKUP(A19,'пр.взв.'!B5:G68,4,FALSE)</f>
        <v>0</v>
      </c>
      <c r="E19" s="3"/>
      <c r="F19" s="2"/>
      <c r="G19" s="2"/>
      <c r="H19" s="334">
        <v>30</v>
      </c>
      <c r="I19" s="328">
        <f>VLOOKUP(H19,'пр.взв.'!B21:C84,2,FALSE)</f>
        <v>0</v>
      </c>
      <c r="J19" s="328">
        <f>VLOOKUP(H19,'пр.взв.'!B21:E84,3,FALSE)</f>
        <v>0</v>
      </c>
      <c r="K19" s="328">
        <f>VLOOKUP(H19,'пр.взв.'!B21:E84,4,FALSE)</f>
        <v>0</v>
      </c>
      <c r="N19" s="50"/>
    </row>
    <row r="20" spans="1:14" ht="16.5" thickBot="1">
      <c r="A20" s="331"/>
      <c r="B20" s="339"/>
      <c r="C20" s="339"/>
      <c r="D20" s="339"/>
      <c r="E20" s="2"/>
      <c r="F20" s="2"/>
      <c r="G20" s="41"/>
      <c r="H20" s="341"/>
      <c r="I20" s="329"/>
      <c r="J20" s="329"/>
      <c r="K20" s="329"/>
      <c r="N20" s="53"/>
    </row>
    <row r="21" spans="1:14" ht="15.75">
      <c r="A21" s="337">
        <v>3</v>
      </c>
      <c r="B21" s="338" t="str">
        <f>VLOOKUP(A21,'пр.взв.'!B5:C68,2,FALSE)</f>
        <v>САК Александр Игоревич</v>
      </c>
      <c r="C21" s="338" t="str">
        <f>VLOOKUP(A21,'пр.взв.'!B5:G68,3,FALSE)</f>
        <v>26.03.1992 кмс</v>
      </c>
      <c r="D21" s="338" t="str">
        <f>VLOOKUP(A21,'пр.взв.'!B5:G68,4,FALSE)</f>
        <v>СФО</v>
      </c>
      <c r="E21" s="2"/>
      <c r="F21" s="2"/>
      <c r="G21" s="2"/>
      <c r="H21" s="340">
        <v>4</v>
      </c>
      <c r="I21" s="336" t="str">
        <f>VLOOKUP(H21,'пр.взв.'!B7:C70,2,FALSE)</f>
        <v>ПЕТРИЧЕНКО Илья Анатольевич</v>
      </c>
      <c r="J21" s="336" t="str">
        <f>VLOOKUP(H21,'пр.взв.'!B7:E70,3,FALSE)</f>
        <v>13.07.1993 кмс</v>
      </c>
      <c r="K21" s="336" t="str">
        <f>VLOOKUP(H21,'пр.взв.'!B7:E70,4,FALSE)</f>
        <v>ЮФО</v>
      </c>
      <c r="N21" s="50"/>
    </row>
    <row r="22" spans="1:14" ht="15.75">
      <c r="A22" s="330"/>
      <c r="B22" s="339"/>
      <c r="C22" s="339"/>
      <c r="D22" s="339"/>
      <c r="E22" s="8"/>
      <c r="F22" s="2"/>
      <c r="G22" s="2"/>
      <c r="H22" s="341"/>
      <c r="I22" s="332"/>
      <c r="J22" s="332"/>
      <c r="K22" s="332"/>
      <c r="N22" s="50"/>
    </row>
    <row r="23" spans="1:14" ht="15.75">
      <c r="A23" s="330">
        <v>19</v>
      </c>
      <c r="B23" s="332">
        <f>VLOOKUP(A23,'пр.взв.'!B23:C86,2,FALSE)</f>
        <v>0</v>
      </c>
      <c r="C23" s="332">
        <f>VLOOKUP(A23,'пр.взв.'!B5:G68,3,FALSE)</f>
        <v>0</v>
      </c>
      <c r="D23" s="332">
        <f>VLOOKUP(A23,'пр.взв.'!B5:G68,4,FALSE)</f>
        <v>0</v>
      </c>
      <c r="E23" s="4"/>
      <c r="F23" s="2"/>
      <c r="G23" s="2"/>
      <c r="H23" s="334">
        <v>20</v>
      </c>
      <c r="I23" s="328">
        <f>VLOOKUP(H23,'пр.взв.'!B25:C88,2,FALSE)</f>
        <v>0</v>
      </c>
      <c r="J23" s="328">
        <f>VLOOKUP(H23,'пр.взв.'!B25:E88,3,FALSE)</f>
        <v>0</v>
      </c>
      <c r="K23" s="328">
        <f>VLOOKUP(H23,'пр.взв.'!B25:E88,4,FALSE)</f>
        <v>0</v>
      </c>
      <c r="L23" s="45"/>
      <c r="M23" s="47"/>
      <c r="N23" s="50"/>
    </row>
    <row r="24" spans="1:14" ht="16.5" thickBot="1">
      <c r="A24" s="331"/>
      <c r="B24" s="339"/>
      <c r="C24" s="339"/>
      <c r="D24" s="339"/>
      <c r="E24" s="5"/>
      <c r="F24" s="9"/>
      <c r="G24" s="2"/>
      <c r="H24" s="341"/>
      <c r="I24" s="329"/>
      <c r="J24" s="329"/>
      <c r="K24" s="329"/>
      <c r="L24" s="46"/>
      <c r="M24" s="47"/>
      <c r="N24" s="50"/>
    </row>
    <row r="25" spans="1:14" ht="15.75">
      <c r="A25" s="337">
        <v>11</v>
      </c>
      <c r="B25" s="338" t="str">
        <f>VLOOKUP(A25,'пр.взв.'!B25:C88,2,FALSE)</f>
        <v>САЕНКО Игорь Михайлович</v>
      </c>
      <c r="C25" s="338" t="str">
        <f>VLOOKUP(A25,'пр.взв.'!B5:G68,3,FALSE)</f>
        <v>19.10.1992 кмс</v>
      </c>
      <c r="D25" s="338" t="str">
        <f>VLOOKUP(A25,'пр.взв.'!B5:G68,4,FALSE)</f>
        <v>ЮФО</v>
      </c>
      <c r="E25" s="5"/>
      <c r="F25" s="6"/>
      <c r="G25" s="2"/>
      <c r="H25" s="340">
        <v>12</v>
      </c>
      <c r="I25" s="336" t="str">
        <f>VLOOKUP(H25,'пр.взв.'!B27:C90,2,FALSE)</f>
        <v>ЕЛИСЕЕВ Дмитрий Михайлович</v>
      </c>
      <c r="J25" s="336" t="str">
        <f>VLOOKUP(H25,'пр.взв.'!B27:E90,3,FALSE)</f>
        <v>25.09.1992 кмс</v>
      </c>
      <c r="K25" s="336" t="str">
        <f>VLOOKUP(H25,'пр.взв.'!B27:E90,4,FALSE)</f>
        <v>С.П.</v>
      </c>
      <c r="L25" s="46"/>
      <c r="M25" s="48"/>
      <c r="N25" s="50"/>
    </row>
    <row r="26" spans="1:14" ht="15.75">
      <c r="A26" s="330"/>
      <c r="B26" s="339"/>
      <c r="C26" s="339"/>
      <c r="D26" s="339"/>
      <c r="E26" s="10"/>
      <c r="F26" s="7"/>
      <c r="G26" s="2"/>
      <c r="H26" s="341"/>
      <c r="I26" s="332"/>
      <c r="J26" s="332"/>
      <c r="K26" s="332"/>
      <c r="L26" s="44"/>
      <c r="M26" s="49"/>
      <c r="N26" s="50"/>
    </row>
    <row r="27" spans="1:14" ht="15.75">
      <c r="A27" s="330">
        <v>27</v>
      </c>
      <c r="B27" s="332">
        <f>VLOOKUP(A27,'пр.взв.'!B27:C90,2,FALSE)</f>
        <v>0</v>
      </c>
      <c r="C27" s="332">
        <f>VLOOKUP(A27,'пр.взв.'!B5:G68,3,FALSE)</f>
        <v>0</v>
      </c>
      <c r="D27" s="332">
        <f>VLOOKUP(A27,'пр.взв.'!B5:G68,4,FALSE)</f>
        <v>0</v>
      </c>
      <c r="E27" s="3"/>
      <c r="F27" s="7"/>
      <c r="G27" s="2"/>
      <c r="H27" s="334">
        <v>28</v>
      </c>
      <c r="I27" s="328">
        <f>VLOOKUP(H27,'пр.взв.'!B29:C92,2,FALSE)</f>
        <v>0</v>
      </c>
      <c r="J27" s="328">
        <f>VLOOKUP(H27,'пр.взв.'!B29:E92,3,FALSE)</f>
        <v>0</v>
      </c>
      <c r="K27" s="328">
        <f>VLOOKUP(H27,'пр.взв.'!B29:E92,4,FALSE)</f>
        <v>0</v>
      </c>
      <c r="M27" s="50"/>
      <c r="N27" s="50"/>
    </row>
    <row r="28" spans="1:14" ht="16.5" thickBot="1">
      <c r="A28" s="331"/>
      <c r="B28" s="339"/>
      <c r="C28" s="339"/>
      <c r="D28" s="339"/>
      <c r="E28" s="2"/>
      <c r="F28" s="7"/>
      <c r="G28" s="2"/>
      <c r="H28" s="341"/>
      <c r="I28" s="329"/>
      <c r="J28" s="329"/>
      <c r="K28" s="329"/>
      <c r="M28" s="50"/>
      <c r="N28" s="50"/>
    </row>
    <row r="29" spans="1:14" ht="15.75">
      <c r="A29" s="337">
        <v>7</v>
      </c>
      <c r="B29" s="338" t="str">
        <f>VLOOKUP(A29,'пр.взв.'!B5:C68,2,FALSE)</f>
        <v>МАГОМЕДОВ Абдулла Курбандибирович</v>
      </c>
      <c r="C29" s="338" t="str">
        <f>VLOOKUP(A29,'пр.взв.'!B5:G68,3,FALSE)</f>
        <v>14.03.1992 кмс</v>
      </c>
      <c r="D29" s="338" t="str">
        <f>VLOOKUP(A29,'пр.взв.'!B5:G68,4,FALSE)</f>
        <v>СКФО</v>
      </c>
      <c r="E29" s="2"/>
      <c r="F29" s="7"/>
      <c r="G29" s="54"/>
      <c r="H29" s="340">
        <v>8</v>
      </c>
      <c r="I29" s="336" t="str">
        <f>VLOOKUP(H29,'пр.взв.'!B7:C70,2,FALSE)</f>
        <v>БЕСПРОЗВАННЫХ Марк Аркадьевич</v>
      </c>
      <c r="J29" s="336" t="str">
        <f>VLOOKUP(H29,'пр.взв.'!B7:E70,3,FALSE)</f>
        <v>03.02.1992 кмс</v>
      </c>
      <c r="K29" s="336" t="str">
        <f>VLOOKUP(H29,'пр.взв.'!B7:E70,4,FALSE)</f>
        <v>СФО</v>
      </c>
      <c r="M29" s="50"/>
      <c r="N29" s="53"/>
    </row>
    <row r="30" spans="1:13" ht="15.75">
      <c r="A30" s="330"/>
      <c r="B30" s="339"/>
      <c r="C30" s="339"/>
      <c r="D30" s="339"/>
      <c r="E30" s="8"/>
      <c r="F30" s="7"/>
      <c r="G30" s="2"/>
      <c r="H30" s="341"/>
      <c r="I30" s="332"/>
      <c r="J30" s="332"/>
      <c r="K30" s="332"/>
      <c r="M30" s="50"/>
    </row>
    <row r="31" spans="1:13" ht="15.75">
      <c r="A31" s="330">
        <v>23</v>
      </c>
      <c r="B31" s="332">
        <f>VLOOKUP(A31,'пр.взв.'!B31:C94,2,FALSE)</f>
        <v>0</v>
      </c>
      <c r="C31" s="332">
        <f>VLOOKUP(A31,'пр.взв.'!B5:G68,3,FALSE)</f>
        <v>0</v>
      </c>
      <c r="D31" s="332">
        <f>VLOOKUP(A31,'пр.взв.'!B5:G68,4,FALSE)</f>
        <v>0</v>
      </c>
      <c r="E31" s="4"/>
      <c r="F31" s="7"/>
      <c r="G31" s="2"/>
      <c r="H31" s="334">
        <v>24</v>
      </c>
      <c r="I31" s="328">
        <f>VLOOKUP(H31,'пр.взв.'!B33:C96,2,FALSE)</f>
        <v>0</v>
      </c>
      <c r="J31" s="328">
        <f>VLOOKUP(H31,'пр.взв.'!B33:E96,3,FALSE)</f>
        <v>0</v>
      </c>
      <c r="K31" s="328">
        <f>VLOOKUP(H31,'пр.взв.'!B33:E96,4,FALSE)</f>
        <v>0</v>
      </c>
      <c r="L31" s="45"/>
      <c r="M31" s="49"/>
    </row>
    <row r="32" spans="1:13" ht="16.5" thickBot="1">
      <c r="A32" s="331"/>
      <c r="B32" s="339"/>
      <c r="C32" s="339"/>
      <c r="D32" s="339"/>
      <c r="E32" s="5"/>
      <c r="F32" s="11"/>
      <c r="G32" s="2"/>
      <c r="H32" s="341"/>
      <c r="I32" s="329"/>
      <c r="J32" s="329"/>
      <c r="K32" s="329"/>
      <c r="L32" s="46"/>
      <c r="M32" s="51"/>
    </row>
    <row r="33" spans="1:13" ht="15.75">
      <c r="A33" s="337">
        <v>15</v>
      </c>
      <c r="B33" s="338" t="str">
        <f>VLOOKUP(A33,'пр.взв.'!B33:C96,2,FALSE)</f>
        <v>КУПРЕЕВ Андрей Сергеевич</v>
      </c>
      <c r="C33" s="338" t="str">
        <f>VLOOKUP(A33,'пр.взв.'!B5:G68,3,FALSE)</f>
        <v>20.08.1992 кмс</v>
      </c>
      <c r="D33" s="338" t="str">
        <f>VLOOKUP(A33,'пр.взв.'!B5:G68,4,FALSE)</f>
        <v>Мос</v>
      </c>
      <c r="E33" s="5"/>
      <c r="F33" s="2"/>
      <c r="G33" s="2"/>
      <c r="H33" s="340">
        <v>16</v>
      </c>
      <c r="I33" s="336" t="str">
        <f>VLOOKUP(H33,'пр.взв.'!B35:C98,2,FALSE)</f>
        <v>УСТАЕВ Ибрагим Мурадович</v>
      </c>
      <c r="J33" s="336" t="str">
        <f>VLOOKUP(H33,'пр.взв.'!B35:E98,3,FALSE)</f>
        <v>23.02.1992 кмс</v>
      </c>
      <c r="K33" s="336" t="str">
        <f>VLOOKUP(H33,'пр.взв.'!B35:E98,4,FALSE)</f>
        <v>СКФО</v>
      </c>
      <c r="L33" s="46"/>
      <c r="M33" s="47"/>
    </row>
    <row r="34" spans="1:13" ht="15.75">
      <c r="A34" s="330"/>
      <c r="B34" s="339"/>
      <c r="C34" s="339"/>
      <c r="D34" s="339"/>
      <c r="E34" s="10"/>
      <c r="F34" s="2"/>
      <c r="G34" s="2"/>
      <c r="H34" s="341"/>
      <c r="I34" s="332"/>
      <c r="J34" s="332"/>
      <c r="K34" s="332"/>
      <c r="L34" s="44"/>
      <c r="M34" s="47"/>
    </row>
    <row r="35" spans="1:11" ht="15.75">
      <c r="A35" s="330">
        <v>31</v>
      </c>
      <c r="B35" s="332">
        <f>VLOOKUP(A35,'пр.взв.'!B35:C98,2,FALSE)</f>
        <v>0</v>
      </c>
      <c r="C35" s="332">
        <f>VLOOKUP(A35,'пр.взв.'!B5:G68,3,FALSE)</f>
        <v>0</v>
      </c>
      <c r="D35" s="332">
        <f>VLOOKUP(A35,'пр.взв.'!B5:G68,4,FALSE)</f>
        <v>0</v>
      </c>
      <c r="E35" s="3"/>
      <c r="F35" s="2"/>
      <c r="G35" s="2"/>
      <c r="H35" s="334">
        <v>32</v>
      </c>
      <c r="I35" s="328">
        <f>VLOOKUP(H35,'пр.взв.'!B37:C100,2,FALSE)</f>
        <v>0</v>
      </c>
      <c r="J35" s="328">
        <f>VLOOKUP(H35,'пр.взв.'!B37:E100,3,FALSE)</f>
        <v>0</v>
      </c>
      <c r="K35" s="328">
        <f>VLOOKUP(H35,'пр.взв.'!B37:E100,4,FALSE)</f>
        <v>0</v>
      </c>
    </row>
    <row r="36" spans="1:11" ht="13.5" customHeight="1" thickBot="1">
      <c r="A36" s="331"/>
      <c r="B36" s="333"/>
      <c r="C36" s="333"/>
      <c r="D36" s="333"/>
      <c r="H36" s="335"/>
      <c r="I36" s="329"/>
      <c r="J36" s="329"/>
      <c r="K36" s="32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6" sqref="A1:H4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Первенство России среди юниоров 1992 - 93 гг.р.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64" t="str">
        <f>HYPERLINK('[1]реквизиты'!$A$3)</f>
        <v>13 - 17 февраля 2012 г.               г. Кстово</v>
      </c>
      <c r="B2" s="364"/>
      <c r="C2" s="364"/>
      <c r="D2" s="364"/>
      <c r="E2" s="364"/>
      <c r="F2" s="364"/>
      <c r="G2" s="364"/>
      <c r="H2" s="364"/>
    </row>
    <row r="3" spans="1:8" ht="18.75" thickBot="1">
      <c r="A3" s="365" t="s">
        <v>31</v>
      </c>
      <c r="B3" s="365"/>
      <c r="C3" s="365"/>
      <c r="D3" s="365"/>
      <c r="E3" s="365"/>
      <c r="F3" s="365"/>
      <c r="G3" s="365"/>
      <c r="H3" s="365"/>
    </row>
    <row r="4" spans="2:8" ht="18.75" thickBot="1">
      <c r="B4" s="80"/>
      <c r="C4" s="81"/>
      <c r="D4" s="366" t="str">
        <f>'пр.взв.'!D4</f>
        <v>в.к. 100  кг.</v>
      </c>
      <c r="E4" s="367"/>
      <c r="F4" s="368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61" t="s">
        <v>32</v>
      </c>
      <c r="B6" s="354" t="str">
        <f>VLOOKUP(J6,'пр.взв.'!B6:G133,2,FALSE)</f>
        <v>ЕЛИСЕЕВ Дмитрий Михайлович</v>
      </c>
      <c r="C6" s="354"/>
      <c r="D6" s="354"/>
      <c r="E6" s="354"/>
      <c r="F6" s="354"/>
      <c r="G6" s="354"/>
      <c r="H6" s="347" t="str">
        <f>VLOOKUP(J6,'пр.взв.'!B6:G133,3,FALSE)</f>
        <v>25.09.1992 кмс</v>
      </c>
      <c r="I6" s="81"/>
      <c r="J6" s="85">
        <f>'пр.хода'!K17</f>
        <v>12</v>
      </c>
    </row>
    <row r="7" spans="1:10" ht="12.75" customHeight="1">
      <c r="A7" s="362"/>
      <c r="B7" s="355"/>
      <c r="C7" s="355"/>
      <c r="D7" s="355"/>
      <c r="E7" s="355"/>
      <c r="F7" s="355"/>
      <c r="G7" s="355"/>
      <c r="H7" s="356"/>
      <c r="I7" s="81"/>
      <c r="J7" s="85"/>
    </row>
    <row r="8" spans="1:10" ht="12.75" customHeight="1">
      <c r="A8" s="362"/>
      <c r="B8" s="357" t="str">
        <f>VLOOKUP(J6,'пр.взв.'!B6:G133,4,FALSE)</f>
        <v>С.П.</v>
      </c>
      <c r="C8" s="357"/>
      <c r="D8" s="357"/>
      <c r="E8" s="357"/>
      <c r="F8" s="357"/>
      <c r="G8" s="357"/>
      <c r="H8" s="356"/>
      <c r="I8" s="81"/>
      <c r="J8" s="85"/>
    </row>
    <row r="9" spans="1:10" ht="13.5" customHeight="1" thickBot="1">
      <c r="A9" s="363"/>
      <c r="B9" s="349"/>
      <c r="C9" s="349"/>
      <c r="D9" s="349"/>
      <c r="E9" s="349"/>
      <c r="F9" s="349"/>
      <c r="G9" s="349"/>
      <c r="H9" s="350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8" t="s">
        <v>33</v>
      </c>
      <c r="B11" s="354" t="str">
        <f>VLOOKUP(J11,'пр.взв.'!B6:G133,2,FALSE)</f>
        <v>КУПРЕЕВ Андрей Сергеевич</v>
      </c>
      <c r="C11" s="354"/>
      <c r="D11" s="354"/>
      <c r="E11" s="354"/>
      <c r="F11" s="354"/>
      <c r="G11" s="354"/>
      <c r="H11" s="347" t="str">
        <f>VLOOKUP(J11,'пр.взв.'!B6:G133,3,FALSE)</f>
        <v>20.08.1992 кмс</v>
      </c>
      <c r="I11" s="81"/>
      <c r="J11" s="85">
        <f>'пр.хода'!K25</f>
        <v>15</v>
      </c>
    </row>
    <row r="12" spans="1:10" ht="12.75" customHeight="1">
      <c r="A12" s="359"/>
      <c r="B12" s="355"/>
      <c r="C12" s="355"/>
      <c r="D12" s="355"/>
      <c r="E12" s="355"/>
      <c r="F12" s="355"/>
      <c r="G12" s="355"/>
      <c r="H12" s="356"/>
      <c r="I12" s="81"/>
      <c r="J12" s="85"/>
    </row>
    <row r="13" spans="1:10" ht="12.75" customHeight="1">
      <c r="A13" s="359"/>
      <c r="B13" s="357" t="str">
        <f>VLOOKUP(J11,'пр.взв.'!B6:G133,4,FALSE)</f>
        <v>Мос</v>
      </c>
      <c r="C13" s="357"/>
      <c r="D13" s="357"/>
      <c r="E13" s="357"/>
      <c r="F13" s="357"/>
      <c r="G13" s="357"/>
      <c r="H13" s="356"/>
      <c r="I13" s="81"/>
      <c r="J13" s="85"/>
    </row>
    <row r="14" spans="1:10" ht="13.5" customHeight="1" thickBot="1">
      <c r="A14" s="360"/>
      <c r="B14" s="349"/>
      <c r="C14" s="349"/>
      <c r="D14" s="349"/>
      <c r="E14" s="349"/>
      <c r="F14" s="349"/>
      <c r="G14" s="349"/>
      <c r="H14" s="350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1" t="s">
        <v>34</v>
      </c>
      <c r="B16" s="354" t="str">
        <f>VLOOKUP(J16,'пр.взв.'!B6:G133,2,FALSE)</f>
        <v>САК Александр Игоревич</v>
      </c>
      <c r="C16" s="354"/>
      <c r="D16" s="354"/>
      <c r="E16" s="354"/>
      <c r="F16" s="354"/>
      <c r="G16" s="354"/>
      <c r="H16" s="347" t="str">
        <f>VLOOKUP(J16,'пр.взв.'!B6:G133,3,FALSE)</f>
        <v>26.03.1992 кмс</v>
      </c>
      <c r="I16" s="81"/>
      <c r="J16" s="85">
        <f>'пр.хода'!O11</f>
        <v>3</v>
      </c>
    </row>
    <row r="17" spans="1:10" ht="12.75" customHeight="1">
      <c r="A17" s="352"/>
      <c r="B17" s="355"/>
      <c r="C17" s="355"/>
      <c r="D17" s="355"/>
      <c r="E17" s="355"/>
      <c r="F17" s="355"/>
      <c r="G17" s="355"/>
      <c r="H17" s="356"/>
      <c r="I17" s="81"/>
      <c r="J17" s="85"/>
    </row>
    <row r="18" spans="1:10" ht="12.75" customHeight="1">
      <c r="A18" s="352"/>
      <c r="B18" s="357" t="str">
        <f>VLOOKUP(J16,'пр.взв.'!B6:G133,4,FALSE)</f>
        <v>СФО</v>
      </c>
      <c r="C18" s="357"/>
      <c r="D18" s="357"/>
      <c r="E18" s="357"/>
      <c r="F18" s="357"/>
      <c r="G18" s="357"/>
      <c r="H18" s="356"/>
      <c r="I18" s="81"/>
      <c r="J18" s="85"/>
    </row>
    <row r="19" spans="1:10" ht="13.5" customHeight="1" thickBot="1">
      <c r="A19" s="353"/>
      <c r="B19" s="349"/>
      <c r="C19" s="349"/>
      <c r="D19" s="349"/>
      <c r="E19" s="349"/>
      <c r="F19" s="349"/>
      <c r="G19" s="349"/>
      <c r="H19" s="350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1" t="s">
        <v>34</v>
      </c>
      <c r="B21" s="354" t="str">
        <f>VLOOKUP(J21,'пр.взв.'!B6:G133,2,FALSE)</f>
        <v>СОКОЛОВ Андрей Михайлович</v>
      </c>
      <c r="C21" s="354"/>
      <c r="D21" s="354"/>
      <c r="E21" s="354"/>
      <c r="F21" s="354"/>
      <c r="G21" s="354"/>
      <c r="H21" s="347" t="str">
        <f>VLOOKUP(J21,'пр.взв.'!B7:G138,3,FALSE)</f>
        <v>07.09.1993 кмс</v>
      </c>
      <c r="I21" s="81"/>
      <c r="J21" s="85">
        <f>'пр.хода'!O39</f>
        <v>13</v>
      </c>
    </row>
    <row r="22" spans="1:10" ht="12.75" customHeight="1">
      <c r="A22" s="352"/>
      <c r="B22" s="355"/>
      <c r="C22" s="355"/>
      <c r="D22" s="355"/>
      <c r="E22" s="355"/>
      <c r="F22" s="355"/>
      <c r="G22" s="355"/>
      <c r="H22" s="356"/>
      <c r="I22" s="81"/>
      <c r="J22" s="85"/>
    </row>
    <row r="23" spans="1:9" ht="12.75" customHeight="1">
      <c r="A23" s="352"/>
      <c r="B23" s="357" t="str">
        <f>VLOOKUP(J21,'пр.взв.'!B6:G133,4,FALSE)</f>
        <v>Мос</v>
      </c>
      <c r="C23" s="357"/>
      <c r="D23" s="357"/>
      <c r="E23" s="357"/>
      <c r="F23" s="357"/>
      <c r="G23" s="357"/>
      <c r="H23" s="356"/>
      <c r="I23" s="81"/>
    </row>
    <row r="24" spans="1:9" ht="13.5" customHeight="1" thickBot="1">
      <c r="A24" s="353"/>
      <c r="B24" s="349"/>
      <c r="C24" s="349"/>
      <c r="D24" s="349"/>
      <c r="E24" s="349"/>
      <c r="F24" s="349"/>
      <c r="G24" s="349"/>
      <c r="H24" s="350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5" t="str">
        <f>'пр.взв.'!H29</f>
        <v>Савельев АВ Зверев СА</v>
      </c>
      <c r="B28" s="346"/>
      <c r="C28" s="346"/>
      <c r="D28" s="346"/>
      <c r="E28" s="346"/>
      <c r="F28" s="346"/>
      <c r="G28" s="346"/>
      <c r="H28" s="347"/>
      <c r="J28">
        <f>'пр.хода'!K17</f>
        <v>12</v>
      </c>
    </row>
    <row r="29" spans="1:8" ht="13.5" customHeight="1" thickBot="1">
      <c r="A29" s="348"/>
      <c r="B29" s="349"/>
      <c r="C29" s="349"/>
      <c r="D29" s="349"/>
      <c r="E29" s="349"/>
      <c r="F29" s="349"/>
      <c r="G29" s="349"/>
      <c r="H29" s="350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X44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.75">
      <c r="A1" s="402" t="s">
        <v>25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94"/>
    </row>
    <row r="2" spans="1:25" ht="13.5" customHeight="1" thickBot="1">
      <c r="A2" s="407" t="s">
        <v>26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94"/>
    </row>
    <row r="3" spans="1:25" ht="27.75" customHeight="1" thickBot="1">
      <c r="A3" s="94"/>
      <c r="B3" s="94"/>
      <c r="C3" s="94"/>
      <c r="D3" s="96"/>
      <c r="E3" s="96"/>
      <c r="F3" s="408" t="str">
        <f>HYPERLINK('[1]реквизиты'!$A$2)</f>
        <v>Первенство России среди юниоров 1992 - 93 гг.р.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10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12" t="str">
        <f>HYPERLINK('[1]реквизиты'!$A$3)</f>
        <v>13 - 17 февраля 2012 г.               г. Кстово</v>
      </c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97"/>
      <c r="U4" s="97"/>
      <c r="V4" s="403" t="str">
        <f>HYPERLINK('пр.взв.'!D4)</f>
        <v>в.к. 100  кг.</v>
      </c>
      <c r="W4" s="404"/>
      <c r="X4" s="94"/>
      <c r="Y4" s="94"/>
    </row>
    <row r="5" spans="1:25" ht="14.25" customHeight="1" thickBot="1">
      <c r="A5" s="384" t="s">
        <v>0</v>
      </c>
      <c r="B5" s="94"/>
      <c r="C5" s="94"/>
      <c r="D5" s="94"/>
      <c r="E5" s="94"/>
      <c r="F5" s="94"/>
      <c r="G5" s="94"/>
      <c r="H5" s="98"/>
      <c r="I5" s="384" t="s">
        <v>2</v>
      </c>
      <c r="J5" s="94"/>
      <c r="K5" s="94"/>
      <c r="L5" s="94"/>
      <c r="M5" s="94"/>
      <c r="N5" s="94"/>
      <c r="O5" s="94"/>
      <c r="P5" s="376" t="str">
        <f>VLOOKUP(O6,'пр.взв.'!B7:E70,2,FALSE)</f>
        <v>САК Александр Игоревич</v>
      </c>
      <c r="Q5" s="377"/>
      <c r="R5" s="377"/>
      <c r="S5" s="378"/>
      <c r="T5" s="94"/>
      <c r="U5" s="94"/>
      <c r="V5" s="405"/>
      <c r="W5" s="406"/>
      <c r="X5" s="384" t="s">
        <v>1</v>
      </c>
      <c r="Y5" s="94"/>
    </row>
    <row r="6" spans="1:26" ht="14.25" customHeight="1" thickBot="1">
      <c r="A6" s="411"/>
      <c r="B6" s="99"/>
      <c r="C6" s="94"/>
      <c r="D6" s="94"/>
      <c r="E6" s="94"/>
      <c r="F6" s="94"/>
      <c r="G6" s="94"/>
      <c r="H6" s="94"/>
      <c r="I6" s="384"/>
      <c r="J6" s="64"/>
      <c r="K6" s="171"/>
      <c r="L6" s="101"/>
      <c r="M6" s="64"/>
      <c r="N6" s="64"/>
      <c r="O6" s="66">
        <v>3</v>
      </c>
      <c r="P6" s="379"/>
      <c r="Q6" s="380"/>
      <c r="R6" s="380"/>
      <c r="S6" s="381"/>
      <c r="T6" s="94"/>
      <c r="U6" s="94"/>
      <c r="V6" s="94"/>
      <c r="W6" s="94"/>
      <c r="X6" s="411"/>
      <c r="Y6" s="94"/>
      <c r="Z6" s="38"/>
    </row>
    <row r="7" spans="1:25" ht="12.75" customHeight="1" thickBot="1">
      <c r="A7" s="385">
        <v>1</v>
      </c>
      <c r="B7" s="369" t="str">
        <f>VLOOKUP(A7,'пр.взв.'!B7:C70,2,FALSE)</f>
        <v>МАНАСЯН Ашот Гарегинович</v>
      </c>
      <c r="C7" s="369" t="str">
        <f>VLOOKUP(A7,'пр.взв.'!B7:G70,3,FALSE)</f>
        <v>27.07.1992 кмс</v>
      </c>
      <c r="D7" s="369" t="str">
        <f>VLOOKUP(A7,'пр.взв.'!B7:G70,4,FALSE)</f>
        <v>ЮФО</v>
      </c>
      <c r="E7" s="94"/>
      <c r="F7" s="94"/>
      <c r="G7" s="102"/>
      <c r="H7" s="94"/>
      <c r="I7" s="103"/>
      <c r="J7" s="64"/>
      <c r="K7" s="101"/>
      <c r="L7" s="171"/>
      <c r="M7" s="101">
        <v>17</v>
      </c>
      <c r="N7" s="67"/>
      <c r="O7" s="68"/>
      <c r="P7" s="68"/>
      <c r="Q7" s="105" t="s">
        <v>23</v>
      </c>
      <c r="R7" s="94"/>
      <c r="S7" s="94"/>
      <c r="T7" s="94"/>
      <c r="U7" s="369" t="str">
        <f>VLOOKUP(X7,'пр.взв.'!B7:G70,2,FALSE)</f>
        <v>АЛЕКСУТКИН Александр Юрьевич</v>
      </c>
      <c r="V7" s="369" t="str">
        <f>VLOOKUP(X7,'пр.взв.'!B7:G70,3,FALSE)</f>
        <v>27.02.1992 кмс</v>
      </c>
      <c r="W7" s="369" t="str">
        <f>VLOOKUP(X7,'пр.взв.'!B7:G70,4,FALSE)</f>
        <v>ЦФО</v>
      </c>
      <c r="X7" s="373">
        <v>2</v>
      </c>
      <c r="Y7" s="94"/>
    </row>
    <row r="8" spans="1:25" ht="12.75" customHeight="1">
      <c r="A8" s="386"/>
      <c r="B8" s="370"/>
      <c r="C8" s="370"/>
      <c r="D8" s="370"/>
      <c r="E8" s="106">
        <v>17</v>
      </c>
      <c r="F8" s="107"/>
      <c r="G8" s="108"/>
      <c r="H8" s="109"/>
      <c r="I8" s="68"/>
      <c r="J8" s="64"/>
      <c r="K8" s="110"/>
      <c r="L8" s="67"/>
      <c r="M8" s="100"/>
      <c r="N8" s="67"/>
      <c r="O8" s="105"/>
      <c r="P8" s="105"/>
      <c r="Q8" s="94"/>
      <c r="R8" s="94"/>
      <c r="S8" s="94"/>
      <c r="T8" s="106">
        <v>2</v>
      </c>
      <c r="U8" s="370"/>
      <c r="V8" s="370"/>
      <c r="W8" s="370"/>
      <c r="X8" s="374"/>
      <c r="Y8" s="94"/>
    </row>
    <row r="9" spans="1:25" ht="12.75" customHeight="1" thickBot="1">
      <c r="A9" s="386">
        <v>17</v>
      </c>
      <c r="B9" s="382" t="str">
        <f>VLOOKUP(A9,'пр.взв.'!B9:C72,2,FALSE)</f>
        <v>ТЕДЕЕВ Сослан Бибаевич</v>
      </c>
      <c r="C9" s="382" t="str">
        <f>VLOOKUP(A9,'пр.взв.'!B7:G70,3,FALSE)</f>
        <v>14.10.1993 кмс</v>
      </c>
      <c r="D9" s="382" t="str">
        <f>VLOOKUP(A9,'пр.взв.'!B7:G70,4,FALSE)</f>
        <v>СКФО</v>
      </c>
      <c r="E9" s="169">
        <v>0.16666666666666666</v>
      </c>
      <c r="F9" s="113"/>
      <c r="G9" s="107"/>
      <c r="H9" s="110"/>
      <c r="I9" s="67"/>
      <c r="J9" s="64"/>
      <c r="K9" s="101"/>
      <c r="L9" s="110"/>
      <c r="M9" s="114"/>
      <c r="N9" s="101">
        <v>3</v>
      </c>
      <c r="O9" s="105"/>
      <c r="P9" s="105"/>
      <c r="Q9" s="105"/>
      <c r="R9" s="115"/>
      <c r="S9" s="116"/>
      <c r="T9" s="169">
        <v>0.16666666666666666</v>
      </c>
      <c r="U9" s="382" t="str">
        <f>VLOOKUP(X9,'пр.взв.'!B7:G70,2,FALSE)</f>
        <v>РАДЖАБОВ Махсуд Ильгизович</v>
      </c>
      <c r="V9" s="382" t="str">
        <f>VLOOKUP(X9,'пр.взв.'!B7:G70,3,FALSE)</f>
        <v>21.07.1993 кмс</v>
      </c>
      <c r="W9" s="382" t="str">
        <f>VLOOKUP(X9,'пр.взв.'!B7:G70,4,FALSE)</f>
        <v>ДВФО</v>
      </c>
      <c r="X9" s="374">
        <v>18</v>
      </c>
      <c r="Y9" s="94"/>
    </row>
    <row r="10" spans="1:25" ht="12.75" customHeight="1" thickBot="1">
      <c r="A10" s="387"/>
      <c r="B10" s="370"/>
      <c r="C10" s="370"/>
      <c r="D10" s="370"/>
      <c r="E10" s="107"/>
      <c r="F10" s="117"/>
      <c r="G10" s="106">
        <v>17</v>
      </c>
      <c r="H10" s="101"/>
      <c r="I10" s="68"/>
      <c r="J10" s="64"/>
      <c r="K10" s="171"/>
      <c r="L10" s="101"/>
      <c r="M10" s="65"/>
      <c r="N10" s="100"/>
      <c r="O10" s="64"/>
      <c r="P10" s="64"/>
      <c r="Q10" s="64"/>
      <c r="R10" s="106">
        <v>10</v>
      </c>
      <c r="S10" s="64"/>
      <c r="T10" s="107"/>
      <c r="U10" s="370"/>
      <c r="V10" s="370"/>
      <c r="W10" s="370"/>
      <c r="X10" s="375"/>
      <c r="Y10" s="94"/>
    </row>
    <row r="11" spans="1:25" ht="12.75" customHeight="1" thickBot="1">
      <c r="A11" s="385">
        <v>9</v>
      </c>
      <c r="B11" s="369" t="str">
        <f>VLOOKUP(A11,'пр.взв.'!B11:C74,2,FALSE)</f>
        <v>АЛЕКСАНДРОВ Илья Андреевич</v>
      </c>
      <c r="C11" s="369" t="str">
        <f>VLOOKUP(A11,'пр.взв.'!B7:G70,3,FALSE)</f>
        <v>31.01.1993 кмс</v>
      </c>
      <c r="D11" s="369" t="str">
        <f>VLOOKUP(A11,'пр.взв.'!B7:G70,4,FALSE)</f>
        <v>ПФО</v>
      </c>
      <c r="E11" s="94"/>
      <c r="F11" s="107"/>
      <c r="G11" s="169">
        <v>0.125</v>
      </c>
      <c r="H11" s="118"/>
      <c r="I11" s="119"/>
      <c r="J11" s="64"/>
      <c r="K11" s="101"/>
      <c r="L11" s="171"/>
      <c r="M11" s="104">
        <v>3</v>
      </c>
      <c r="N11" s="65"/>
      <c r="O11" s="120">
        <v>3</v>
      </c>
      <c r="P11" s="64"/>
      <c r="Q11" s="121"/>
      <c r="R11" s="169">
        <v>0.12569444444444444</v>
      </c>
      <c r="S11" s="64"/>
      <c r="T11" s="94"/>
      <c r="U11" s="369" t="str">
        <f>VLOOKUP(X11,'пр.взв.'!B7:G70,2,FALSE)</f>
        <v>КОРМИЛИН Анатолий Михайлович</v>
      </c>
      <c r="V11" s="369" t="str">
        <f>VLOOKUP(X11,'пр.взв.'!B7:G70,3,FALSE)</f>
        <v>29.08.1992 кмс</v>
      </c>
      <c r="W11" s="369" t="str">
        <f>VLOOKUP(X11,'пр.взв.'!B7:G70,4,FALSE)</f>
        <v>ЮФО</v>
      </c>
      <c r="X11" s="373">
        <v>10</v>
      </c>
      <c r="Y11" s="94"/>
    </row>
    <row r="12" spans="1:25" ht="12.75" customHeight="1">
      <c r="A12" s="386"/>
      <c r="B12" s="370"/>
      <c r="C12" s="370"/>
      <c r="D12" s="370"/>
      <c r="E12" s="106">
        <v>9</v>
      </c>
      <c r="F12" s="122"/>
      <c r="G12" s="107"/>
      <c r="H12" s="109"/>
      <c r="I12" s="123"/>
      <c r="J12" s="67"/>
      <c r="K12" s="110"/>
      <c r="L12" s="101"/>
      <c r="M12" s="110"/>
      <c r="N12" s="124"/>
      <c r="O12" s="110"/>
      <c r="P12" s="105"/>
      <c r="Q12" s="125"/>
      <c r="R12" s="126"/>
      <c r="S12" s="127"/>
      <c r="T12" s="106">
        <v>10</v>
      </c>
      <c r="U12" s="370"/>
      <c r="V12" s="370"/>
      <c r="W12" s="370"/>
      <c r="X12" s="374"/>
      <c r="Y12" s="94"/>
    </row>
    <row r="13" spans="1:25" ht="12.75" customHeight="1" thickBot="1">
      <c r="A13" s="386">
        <v>25</v>
      </c>
      <c r="B13" s="371">
        <f>VLOOKUP(A13,'пр.взв.'!B13:C76,2,FALSE)</f>
        <v>0</v>
      </c>
      <c r="C13" s="371">
        <f>VLOOKUP(A13,'пр.взв.'!B7:G70,3,FALSE)</f>
        <v>0</v>
      </c>
      <c r="D13" s="371">
        <f>VLOOKUP(A13,'пр.взв.'!B7:G70,4,FALSE)</f>
        <v>0</v>
      </c>
      <c r="E13" s="128"/>
      <c r="F13" s="107"/>
      <c r="G13" s="107"/>
      <c r="H13" s="110"/>
      <c r="I13" s="123"/>
      <c r="J13" s="67"/>
      <c r="K13" s="101"/>
      <c r="L13" s="110"/>
      <c r="M13" s="101"/>
      <c r="N13" s="111">
        <v>14</v>
      </c>
      <c r="O13" s="64"/>
      <c r="P13" s="105"/>
      <c r="Q13" s="129"/>
      <c r="R13" s="94"/>
      <c r="S13" s="94"/>
      <c r="T13" s="130"/>
      <c r="U13" s="371">
        <f>VLOOKUP(X13,'пр.взв.'!B7:G70,2,FALSE)</f>
        <v>0</v>
      </c>
      <c r="V13" s="371">
        <f>VLOOKUP(X13,'пр.взв.'!B7:G70,3,FALSE)</f>
        <v>0</v>
      </c>
      <c r="W13" s="371">
        <f>VLOOKUP(X13,'пр.взв.'!B7:G70,4,FALSE)</f>
        <v>0</v>
      </c>
      <c r="X13" s="374">
        <v>26</v>
      </c>
      <c r="Y13" s="94"/>
    </row>
    <row r="14" spans="1:25" ht="12.75" customHeight="1" thickBot="1">
      <c r="A14" s="387"/>
      <c r="B14" s="372"/>
      <c r="C14" s="372"/>
      <c r="D14" s="372"/>
      <c r="E14" s="107"/>
      <c r="F14" s="107"/>
      <c r="G14" s="117"/>
      <c r="H14" s="67"/>
      <c r="I14" s="131"/>
      <c r="J14" s="64"/>
      <c r="K14" s="101"/>
      <c r="L14" s="67"/>
      <c r="M14" s="67"/>
      <c r="N14" s="101"/>
      <c r="O14" s="94"/>
      <c r="P14" s="132"/>
      <c r="Q14" s="117"/>
      <c r="R14" s="94"/>
      <c r="S14" s="94"/>
      <c r="T14" s="107"/>
      <c r="U14" s="372"/>
      <c r="V14" s="372"/>
      <c r="W14" s="372"/>
      <c r="X14" s="375"/>
      <c r="Y14" s="94"/>
    </row>
    <row r="15" spans="1:25" ht="12.75" customHeight="1" thickBot="1">
      <c r="A15" s="385">
        <v>5</v>
      </c>
      <c r="B15" s="369" t="str">
        <f>VLOOKUP(A15,'пр.взв.'!B15:C78,2,FALSE)</f>
        <v>АЛДУШИН Александр Игоревич</v>
      </c>
      <c r="C15" s="369" t="str">
        <f>VLOOKUP(A15,'пр.взв.'!B7:G70,3,FALSE)</f>
        <v>04.10.93 кмс</v>
      </c>
      <c r="D15" s="369" t="str">
        <f>VLOOKUP(A15,'пр.взв.'!B7:G70,4,FALSE)</f>
        <v>УФО</v>
      </c>
      <c r="E15" s="94"/>
      <c r="F15" s="94"/>
      <c r="G15" s="107"/>
      <c r="H15" s="68"/>
      <c r="I15" s="106">
        <v>13</v>
      </c>
      <c r="J15" s="133"/>
      <c r="K15" s="101"/>
      <c r="L15" s="64"/>
      <c r="M15" s="64"/>
      <c r="N15" s="64"/>
      <c r="O15" s="127"/>
      <c r="P15" s="106">
        <v>14</v>
      </c>
      <c r="Q15" s="134"/>
      <c r="R15" s="94"/>
      <c r="S15" s="94"/>
      <c r="T15" s="94"/>
      <c r="U15" s="369" t="str">
        <f>VLOOKUP(X15,'пр.взв.'!B7:G70,2,FALSE)</f>
        <v>ЛЕБЕДЕВ Михаил Сергеевич</v>
      </c>
      <c r="V15" s="369" t="str">
        <f>VLOOKUP(X15,'пр.взв.'!B7:G70,3,FALSE)</f>
        <v>14.08.1992 кмс</v>
      </c>
      <c r="W15" s="369" t="str">
        <f>VLOOKUP(X15,'пр.взв.'!B7:G70,4,FALSE)</f>
        <v>УФО</v>
      </c>
      <c r="X15" s="373">
        <v>6</v>
      </c>
      <c r="Y15" s="94"/>
    </row>
    <row r="16" spans="1:25" ht="12.75" customHeight="1" thickBot="1">
      <c r="A16" s="386"/>
      <c r="B16" s="370"/>
      <c r="C16" s="370"/>
      <c r="D16" s="370"/>
      <c r="E16" s="106">
        <v>5</v>
      </c>
      <c r="F16" s="107"/>
      <c r="G16" s="107"/>
      <c r="H16" s="114"/>
      <c r="I16" s="170">
        <v>0.16666666666666666</v>
      </c>
      <c r="J16" s="64"/>
      <c r="K16" s="135"/>
      <c r="L16" s="389" t="s">
        <v>133</v>
      </c>
      <c r="M16" s="389"/>
      <c r="N16" s="64"/>
      <c r="O16" s="134"/>
      <c r="P16" s="128" t="s">
        <v>132</v>
      </c>
      <c r="Q16" s="135"/>
      <c r="R16" s="94"/>
      <c r="S16" s="94"/>
      <c r="T16" s="106">
        <v>6</v>
      </c>
      <c r="U16" s="370"/>
      <c r="V16" s="370"/>
      <c r="W16" s="370"/>
      <c r="X16" s="374"/>
      <c r="Y16" s="94"/>
    </row>
    <row r="17" spans="1:25" ht="12.75" customHeight="1" thickBot="1">
      <c r="A17" s="386">
        <v>21</v>
      </c>
      <c r="B17" s="371">
        <f>VLOOKUP(A17,'пр.взв.'!B17:C80,2,FALSE)</f>
        <v>0</v>
      </c>
      <c r="C17" s="371">
        <f>VLOOKUP(A17,'пр.взв.'!B7:G70,3,FALSE)</f>
        <v>0</v>
      </c>
      <c r="D17" s="371">
        <f>VLOOKUP(A17,'пр.взв.'!B7:G70,4,FALSE)</f>
        <v>0</v>
      </c>
      <c r="E17" s="128"/>
      <c r="F17" s="113"/>
      <c r="G17" s="107"/>
      <c r="H17" s="136"/>
      <c r="I17" s="64"/>
      <c r="J17" s="64"/>
      <c r="K17" s="76">
        <v>12</v>
      </c>
      <c r="L17" s="64"/>
      <c r="M17" s="64"/>
      <c r="N17" s="65"/>
      <c r="O17" s="64"/>
      <c r="P17" s="64"/>
      <c r="Q17" s="135"/>
      <c r="R17" s="115"/>
      <c r="S17" s="116"/>
      <c r="T17" s="112"/>
      <c r="U17" s="371">
        <f>VLOOKUP(X17,'пр.взв.'!B7:G70,2,FALSE)</f>
        <v>0</v>
      </c>
      <c r="V17" s="371">
        <f>VLOOKUP(X17,'пр.взв.'!B7:G70,3,FALSE)</f>
        <v>0</v>
      </c>
      <c r="W17" s="371">
        <f>VLOOKUP(X17,'пр.взв.'!B7:G70,4,FALSE)</f>
        <v>0</v>
      </c>
      <c r="X17" s="374">
        <v>22</v>
      </c>
      <c r="Y17" s="94"/>
    </row>
    <row r="18" spans="1:25" ht="12.75" customHeight="1" thickBot="1">
      <c r="A18" s="387"/>
      <c r="B18" s="372"/>
      <c r="C18" s="372"/>
      <c r="D18" s="372"/>
      <c r="E18" s="107"/>
      <c r="F18" s="117"/>
      <c r="G18" s="106">
        <v>13</v>
      </c>
      <c r="H18" s="104"/>
      <c r="I18" s="64"/>
      <c r="J18" s="64"/>
      <c r="K18" s="390" t="str">
        <f>VLOOKUP(K17,'пр.взв.'!B7:D70,2,FALSE)</f>
        <v>ЕЛИСЕЕВ Дмитрий Михайлович</v>
      </c>
      <c r="L18" s="391"/>
      <c r="M18" s="391"/>
      <c r="N18" s="392"/>
      <c r="O18" s="105"/>
      <c r="P18" s="64"/>
      <c r="Q18" s="137"/>
      <c r="R18" s="106">
        <v>14</v>
      </c>
      <c r="S18" s="64"/>
      <c r="T18" s="107"/>
      <c r="U18" s="372"/>
      <c r="V18" s="372"/>
      <c r="W18" s="372"/>
      <c r="X18" s="375"/>
      <c r="Y18" s="94"/>
    </row>
    <row r="19" spans="1:25" ht="12.75" customHeight="1" thickBot="1">
      <c r="A19" s="385">
        <v>13</v>
      </c>
      <c r="B19" s="369" t="str">
        <f>VLOOKUP(A19,'пр.взв.'!B19:C82,2,FALSE)</f>
        <v>СОКОЛОВ Андрей Михайлович</v>
      </c>
      <c r="C19" s="369" t="str">
        <f>VLOOKUP(A19,'пр.взв.'!B7:G70,3,FALSE)</f>
        <v>07.09.1993 кмс</v>
      </c>
      <c r="D19" s="369" t="str">
        <f>VLOOKUP(A19,'пр.взв.'!B7:G70,4,FALSE)</f>
        <v>Мос</v>
      </c>
      <c r="E19" s="94"/>
      <c r="F19" s="107"/>
      <c r="G19" s="112" t="s">
        <v>132</v>
      </c>
      <c r="H19" s="110"/>
      <c r="I19" s="64"/>
      <c r="J19" s="64"/>
      <c r="K19" s="393"/>
      <c r="L19" s="394"/>
      <c r="M19" s="394"/>
      <c r="N19" s="395"/>
      <c r="O19" s="105"/>
      <c r="P19" s="64"/>
      <c r="Q19" s="64"/>
      <c r="R19" s="169">
        <v>0.125</v>
      </c>
      <c r="S19" s="64"/>
      <c r="T19" s="94"/>
      <c r="U19" s="369" t="str">
        <f>VLOOKUP(X19,'пр.взв.'!B7:G70,2,FALSE)</f>
        <v>УРУСОВ Исмаил Магомедович</v>
      </c>
      <c r="V19" s="369" t="str">
        <f>VLOOKUP(X19,'пр.взв.'!B7:G70,3,FALSE)</f>
        <v>26.01.1992 кмс</v>
      </c>
      <c r="W19" s="369" t="str">
        <f>VLOOKUP(X19,'пр.взв.'!B7:G70,4,FALSE)</f>
        <v>СКФО</v>
      </c>
      <c r="X19" s="373">
        <v>14</v>
      </c>
      <c r="Y19" s="94"/>
    </row>
    <row r="20" spans="1:25" ht="12.75" customHeight="1">
      <c r="A20" s="386"/>
      <c r="B20" s="370"/>
      <c r="C20" s="370"/>
      <c r="D20" s="370"/>
      <c r="E20" s="106">
        <v>13</v>
      </c>
      <c r="F20" s="122"/>
      <c r="G20" s="107"/>
      <c r="H20" s="109"/>
      <c r="I20" s="64"/>
      <c r="J20" s="64"/>
      <c r="K20" s="135"/>
      <c r="L20" s="388"/>
      <c r="M20" s="388"/>
      <c r="N20" s="105"/>
      <c r="O20" s="125"/>
      <c r="P20" s="64"/>
      <c r="Q20" s="94"/>
      <c r="R20" s="126"/>
      <c r="S20" s="127"/>
      <c r="T20" s="106">
        <v>14</v>
      </c>
      <c r="U20" s="370"/>
      <c r="V20" s="370"/>
      <c r="W20" s="370"/>
      <c r="X20" s="374"/>
      <c r="Y20" s="94"/>
    </row>
    <row r="21" spans="1:25" ht="12.75" customHeight="1" thickBot="1">
      <c r="A21" s="386">
        <v>29</v>
      </c>
      <c r="B21" s="371">
        <f>VLOOKUP(A21,'пр.взв.'!B21:C84,2,FALSE)</f>
        <v>0</v>
      </c>
      <c r="C21" s="371">
        <f>VLOOKUP(A21,'пр.взв.'!B7:G70,3,FALSE)</f>
        <v>0</v>
      </c>
      <c r="D21" s="371">
        <f>VLOOKUP(A21,'пр.взв.'!B7:G70,4,FALSE)</f>
        <v>0</v>
      </c>
      <c r="E21" s="128"/>
      <c r="F21" s="107"/>
      <c r="G21" s="107"/>
      <c r="H21" s="110"/>
      <c r="I21" s="64"/>
      <c r="J21" s="64"/>
      <c r="K21" s="135"/>
      <c r="L21" s="64"/>
      <c r="M21" s="105"/>
      <c r="N21" s="105"/>
      <c r="O21" s="125"/>
      <c r="P21" s="64"/>
      <c r="Q21" s="94"/>
      <c r="R21" s="94"/>
      <c r="S21" s="94"/>
      <c r="T21" s="112"/>
      <c r="U21" s="371">
        <f>VLOOKUP(X21,'пр.взв.'!B7:G70,2,FALSE)</f>
        <v>0</v>
      </c>
      <c r="V21" s="371">
        <f>VLOOKUP(X21,'пр.взв.'!B7:G70,3,FALSE)</f>
        <v>0</v>
      </c>
      <c r="W21" s="371">
        <f>VLOOKUP(X21,'пр.взв.'!B7:G70,4,FALSE)</f>
        <v>0</v>
      </c>
      <c r="X21" s="374">
        <v>30</v>
      </c>
      <c r="Y21" s="94"/>
    </row>
    <row r="22" spans="1:25" ht="12.75" customHeight="1" thickBot="1">
      <c r="A22" s="387"/>
      <c r="B22" s="372"/>
      <c r="C22" s="372"/>
      <c r="D22" s="372"/>
      <c r="E22" s="107"/>
      <c r="F22" s="107"/>
      <c r="G22" s="107"/>
      <c r="H22" s="109"/>
      <c r="I22" s="64"/>
      <c r="J22" s="64"/>
      <c r="K22" s="106">
        <v>15</v>
      </c>
      <c r="L22" s="64"/>
      <c r="M22" s="105"/>
      <c r="N22" s="106">
        <v>12</v>
      </c>
      <c r="O22" s="125"/>
      <c r="P22" s="64"/>
      <c r="Q22" s="94"/>
      <c r="R22" s="94"/>
      <c r="S22" s="94"/>
      <c r="T22" s="107"/>
      <c r="U22" s="372"/>
      <c r="V22" s="372"/>
      <c r="W22" s="372"/>
      <c r="X22" s="375"/>
      <c r="Y22" s="94"/>
    </row>
    <row r="23" spans="1:25" ht="12.75" customHeight="1" thickBot="1">
      <c r="A23" s="385">
        <v>3</v>
      </c>
      <c r="B23" s="369" t="str">
        <f>VLOOKUP(A23,'пр.взв.'!B7:C70,2,FALSE)</f>
        <v>САК Александр Игоревич</v>
      </c>
      <c r="C23" s="369" t="str">
        <f>VLOOKUP(A23,'пр.взв.'!B7:G70,3,FALSE)</f>
        <v>26.03.1992 кмс</v>
      </c>
      <c r="D23" s="369" t="str">
        <f>VLOOKUP(A23,'пр.взв.'!B7:G70,4,FALSE)</f>
        <v>СФО</v>
      </c>
      <c r="E23" s="94"/>
      <c r="F23" s="94"/>
      <c r="G23" s="102"/>
      <c r="H23" s="102"/>
      <c r="I23" s="138"/>
      <c r="J23" s="139"/>
      <c r="K23" s="169">
        <v>0.125</v>
      </c>
      <c r="L23" s="140"/>
      <c r="M23" s="105"/>
      <c r="N23" s="169">
        <v>0.16666666666666666</v>
      </c>
      <c r="O23" s="125"/>
      <c r="P23" s="64"/>
      <c r="Q23" s="94"/>
      <c r="R23" s="94"/>
      <c r="S23" s="94"/>
      <c r="T23" s="94"/>
      <c r="U23" s="369" t="str">
        <f>VLOOKUP(X23,'пр.взв.'!B7:G70,2,FALSE)</f>
        <v>ПЕТРИЧЕНКО Илья Анатольевич</v>
      </c>
      <c r="V23" s="369" t="str">
        <f>VLOOKUP(X23,'пр.взв.'!B7:G70,3,FALSE)</f>
        <v>13.07.1993 кмс</v>
      </c>
      <c r="W23" s="369" t="str">
        <f>VLOOKUP(X23,'пр.взв.'!B7:G70,4,FALSE)</f>
        <v>ЮФО</v>
      </c>
      <c r="X23" s="373">
        <v>4</v>
      </c>
      <c r="Y23" s="94"/>
    </row>
    <row r="24" spans="1:25" ht="12.75" customHeight="1">
      <c r="A24" s="386"/>
      <c r="B24" s="370"/>
      <c r="C24" s="370"/>
      <c r="D24" s="370"/>
      <c r="E24" s="106">
        <v>3</v>
      </c>
      <c r="F24" s="107"/>
      <c r="G24" s="108"/>
      <c r="H24" s="109"/>
      <c r="I24" s="68"/>
      <c r="J24" s="101"/>
      <c r="K24" s="141"/>
      <c r="L24" s="389" t="s">
        <v>28</v>
      </c>
      <c r="M24" s="389"/>
      <c r="N24" s="105"/>
      <c r="O24" s="125"/>
      <c r="P24" s="64"/>
      <c r="Q24" s="94"/>
      <c r="R24" s="94"/>
      <c r="S24" s="94"/>
      <c r="T24" s="106">
        <v>4</v>
      </c>
      <c r="U24" s="370"/>
      <c r="V24" s="370"/>
      <c r="W24" s="370"/>
      <c r="X24" s="374"/>
      <c r="Y24" s="94"/>
    </row>
    <row r="25" spans="1:25" ht="12.75" customHeight="1" thickBot="1">
      <c r="A25" s="386">
        <v>19</v>
      </c>
      <c r="B25" s="371">
        <f>VLOOKUP(A25,'пр.взв.'!B25:C88,2,FALSE)</f>
        <v>0</v>
      </c>
      <c r="C25" s="371">
        <f>VLOOKUP(A25,'пр.взв.'!B7:G70,3,FALSE)</f>
        <v>0</v>
      </c>
      <c r="D25" s="371">
        <f>VLOOKUP(A25,'пр.взв.'!B7:G70,4,FALSE)</f>
        <v>0</v>
      </c>
      <c r="E25" s="128"/>
      <c r="F25" s="113"/>
      <c r="G25" s="107"/>
      <c r="H25" s="110"/>
      <c r="I25" s="67"/>
      <c r="J25" s="68"/>
      <c r="K25" s="76">
        <v>15</v>
      </c>
      <c r="L25" s="64"/>
      <c r="M25" s="64"/>
      <c r="N25" s="65"/>
      <c r="O25" s="125"/>
      <c r="P25" s="64"/>
      <c r="Q25" s="94"/>
      <c r="R25" s="115"/>
      <c r="S25" s="116"/>
      <c r="T25" s="112"/>
      <c r="U25" s="371">
        <f>VLOOKUP(X25,'пр.взв.'!B7:G70,2,FALSE)</f>
        <v>0</v>
      </c>
      <c r="V25" s="371">
        <f>VLOOKUP(X25,'пр.взв.'!B7:G70,3,FALSE)</f>
        <v>0</v>
      </c>
      <c r="W25" s="371">
        <f>VLOOKUP(X25,'пр.взв.'!B7:G70,4,FALSE)</f>
        <v>0</v>
      </c>
      <c r="X25" s="374">
        <v>20</v>
      </c>
      <c r="Y25" s="94"/>
    </row>
    <row r="26" spans="1:25" ht="12.75" customHeight="1" thickBot="1">
      <c r="A26" s="387"/>
      <c r="B26" s="372"/>
      <c r="C26" s="372"/>
      <c r="D26" s="372"/>
      <c r="E26" s="107"/>
      <c r="F26" s="117"/>
      <c r="G26" s="106">
        <v>3</v>
      </c>
      <c r="H26" s="101"/>
      <c r="I26" s="68"/>
      <c r="J26" s="142"/>
      <c r="K26" s="396" t="str">
        <f>VLOOKUP(K25,'пр.взв.'!B7:D78,2,FALSE)</f>
        <v>КУПРЕЕВ Андрей Сергеевич</v>
      </c>
      <c r="L26" s="397"/>
      <c r="M26" s="397"/>
      <c r="N26" s="398"/>
      <c r="O26" s="105"/>
      <c r="P26" s="64"/>
      <c r="Q26" s="94"/>
      <c r="R26" s="106">
        <v>12</v>
      </c>
      <c r="S26" s="64"/>
      <c r="T26" s="107"/>
      <c r="U26" s="372"/>
      <c r="V26" s="372"/>
      <c r="W26" s="372"/>
      <c r="X26" s="375"/>
      <c r="Y26" s="94"/>
    </row>
    <row r="27" spans="1:25" ht="12.75" customHeight="1" thickBot="1">
      <c r="A27" s="385">
        <v>11</v>
      </c>
      <c r="B27" s="369" t="str">
        <f>VLOOKUP(A27,'пр.взв.'!B27:C90,2,FALSE)</f>
        <v>САЕНКО Игорь Михайлович</v>
      </c>
      <c r="C27" s="369" t="str">
        <f>VLOOKUP(A27,'пр.взв.'!B7:G70,3,FALSE)</f>
        <v>19.10.1992 кмс</v>
      </c>
      <c r="D27" s="369" t="str">
        <f>VLOOKUP(A27,'пр.взв.'!B7:G70,4,FALSE)</f>
        <v>ЮФО</v>
      </c>
      <c r="E27" s="94"/>
      <c r="F27" s="107"/>
      <c r="G27" s="169">
        <v>0.125</v>
      </c>
      <c r="H27" s="143"/>
      <c r="I27" s="101"/>
      <c r="J27" s="142"/>
      <c r="K27" s="399"/>
      <c r="L27" s="400"/>
      <c r="M27" s="400"/>
      <c r="N27" s="401"/>
      <c r="O27" s="105"/>
      <c r="P27" s="65"/>
      <c r="Q27" s="116"/>
      <c r="R27" s="169">
        <v>0.16666666666666666</v>
      </c>
      <c r="S27" s="64"/>
      <c r="T27" s="94"/>
      <c r="U27" s="369" t="str">
        <f>VLOOKUP(X27,'пр.взв.'!B7:G70,2,FALSE)</f>
        <v>ЕЛИСЕЕВ Дмитрий Михайлович</v>
      </c>
      <c r="V27" s="369" t="str">
        <f>VLOOKUP(X27,'пр.взв.'!B7:G70,3,FALSE)</f>
        <v>25.09.1992 кмс</v>
      </c>
      <c r="W27" s="369" t="str">
        <f>VLOOKUP(X27,'пр.взв.'!B7:G70,4,FALSE)</f>
        <v>С.П.</v>
      </c>
      <c r="X27" s="373">
        <v>12</v>
      </c>
      <c r="Y27" s="94"/>
    </row>
    <row r="28" spans="1:25" ht="12.75" customHeight="1">
      <c r="A28" s="386"/>
      <c r="B28" s="370"/>
      <c r="C28" s="370"/>
      <c r="D28" s="370"/>
      <c r="E28" s="106">
        <v>11</v>
      </c>
      <c r="F28" s="122"/>
      <c r="G28" s="107"/>
      <c r="H28" s="144"/>
      <c r="I28" s="67"/>
      <c r="J28" s="101"/>
      <c r="K28" s="145"/>
      <c r="L28" s="140"/>
      <c r="M28" s="105"/>
      <c r="N28" s="105"/>
      <c r="O28" s="125"/>
      <c r="P28" s="65"/>
      <c r="Q28" s="64"/>
      <c r="R28" s="126"/>
      <c r="S28" s="127"/>
      <c r="T28" s="106">
        <v>12</v>
      </c>
      <c r="U28" s="370"/>
      <c r="V28" s="370"/>
      <c r="W28" s="370"/>
      <c r="X28" s="374"/>
      <c r="Y28" s="94"/>
    </row>
    <row r="29" spans="1:25" ht="12.75" customHeight="1" thickBot="1">
      <c r="A29" s="386">
        <v>27</v>
      </c>
      <c r="B29" s="371">
        <f>VLOOKUP(A29,'пр.взв.'!B29:C92,2,FALSE)</f>
        <v>0</v>
      </c>
      <c r="C29" s="371">
        <f>VLOOKUP(A29,'пр.взв.'!B7:G70,3,FALSE)</f>
        <v>0</v>
      </c>
      <c r="D29" s="371">
        <f>VLOOKUP(A29,'пр.взв.'!B7:G70,4,FALSE)</f>
        <v>0</v>
      </c>
      <c r="E29" s="128"/>
      <c r="F29" s="107"/>
      <c r="G29" s="107"/>
      <c r="H29" s="136"/>
      <c r="I29" s="67"/>
      <c r="J29" s="68"/>
      <c r="K29" s="145"/>
      <c r="L29" s="140"/>
      <c r="M29" s="105"/>
      <c r="N29" s="105"/>
      <c r="O29" s="125"/>
      <c r="P29" s="65"/>
      <c r="Q29" s="64"/>
      <c r="R29" s="94"/>
      <c r="S29" s="94"/>
      <c r="T29" s="112"/>
      <c r="U29" s="371">
        <f>VLOOKUP(X29,'пр.взв.'!B7:G70,2,FALSE)</f>
        <v>0</v>
      </c>
      <c r="V29" s="371">
        <f>VLOOKUP(X29,'пр.взв.'!B7:G70,3,FALSE)</f>
        <v>0</v>
      </c>
      <c r="W29" s="371">
        <f>VLOOKUP(X29,'пр.взв.'!B7:G70,4,FALSE)</f>
        <v>0</v>
      </c>
      <c r="X29" s="374">
        <v>28</v>
      </c>
      <c r="Y29" s="94"/>
    </row>
    <row r="30" spans="1:25" ht="12.75" customHeight="1" thickBot="1">
      <c r="A30" s="387"/>
      <c r="B30" s="372"/>
      <c r="C30" s="372"/>
      <c r="D30" s="372"/>
      <c r="E30" s="107"/>
      <c r="F30" s="107"/>
      <c r="G30" s="117"/>
      <c r="H30" s="67"/>
      <c r="I30" s="106">
        <v>15</v>
      </c>
      <c r="J30" s="146"/>
      <c r="K30" s="135"/>
      <c r="L30" s="64"/>
      <c r="M30" s="105"/>
      <c r="N30" s="105"/>
      <c r="O30" s="147"/>
      <c r="P30" s="106">
        <v>12</v>
      </c>
      <c r="Q30" s="64"/>
      <c r="R30" s="94"/>
      <c r="S30" s="94"/>
      <c r="T30" s="107"/>
      <c r="U30" s="372"/>
      <c r="V30" s="372"/>
      <c r="W30" s="372"/>
      <c r="X30" s="375"/>
      <c r="Y30" s="94"/>
    </row>
    <row r="31" spans="1:25" ht="12.75" customHeight="1" thickBot="1">
      <c r="A31" s="385">
        <v>7</v>
      </c>
      <c r="B31" s="369" t="str">
        <f>VLOOKUP(A31,'пр.взв.'!B7:C70,2,FALSE)</f>
        <v>МАГОМЕДОВ Абдулла Курбандибирович</v>
      </c>
      <c r="C31" s="369" t="str">
        <f>VLOOKUP(A31,'пр.взв.'!B7:G70,3,FALSE)</f>
        <v>14.03.1992 кмс</v>
      </c>
      <c r="D31" s="369" t="str">
        <f>VLOOKUP(A31,'пр.взв.'!B7:G70,4,FALSE)</f>
        <v>СКФО</v>
      </c>
      <c r="E31" s="94"/>
      <c r="F31" s="94"/>
      <c r="G31" s="107"/>
      <c r="H31" s="68"/>
      <c r="I31" s="169">
        <v>0.16666666666666666</v>
      </c>
      <c r="J31" s="67"/>
      <c r="K31" s="64"/>
      <c r="L31" s="64"/>
      <c r="M31" s="105"/>
      <c r="N31" s="105"/>
      <c r="O31" s="105"/>
      <c r="P31" s="169">
        <v>0.16666666666666666</v>
      </c>
      <c r="Q31" s="64"/>
      <c r="R31" s="94"/>
      <c r="S31" s="94"/>
      <c r="T31" s="94"/>
      <c r="U31" s="369" t="str">
        <f>VLOOKUP(X31,'пр.взв.'!B7:G70,2,FALSE)</f>
        <v>БЕСПРОЗВАННЫХ Марк Аркадьевич</v>
      </c>
      <c r="V31" s="369" t="str">
        <f>VLOOKUP(X31,'пр.взв.'!B7:G70,3,FALSE)</f>
        <v>03.02.1992 кмс</v>
      </c>
      <c r="W31" s="369" t="str">
        <f>VLOOKUP(X31,'пр.взв.'!B7:G70,4,FALSE)</f>
        <v>СФО</v>
      </c>
      <c r="X31" s="373">
        <v>8</v>
      </c>
      <c r="Y31" s="94"/>
    </row>
    <row r="32" spans="1:25" ht="12.75" customHeight="1">
      <c r="A32" s="386"/>
      <c r="B32" s="370"/>
      <c r="C32" s="370"/>
      <c r="D32" s="370"/>
      <c r="E32" s="106">
        <v>7</v>
      </c>
      <c r="F32" s="107"/>
      <c r="G32" s="107"/>
      <c r="H32" s="114"/>
      <c r="I32" s="64"/>
      <c r="J32" s="384" t="s">
        <v>3</v>
      </c>
      <c r="K32" s="94"/>
      <c r="L32" s="94"/>
      <c r="M32" s="94"/>
      <c r="N32" s="94"/>
      <c r="O32" s="94"/>
      <c r="P32" s="64"/>
      <c r="Q32" s="135"/>
      <c r="R32" s="94"/>
      <c r="S32" s="94"/>
      <c r="T32" s="106">
        <v>8</v>
      </c>
      <c r="U32" s="370"/>
      <c r="V32" s="370"/>
      <c r="W32" s="370"/>
      <c r="X32" s="374"/>
      <c r="Y32" s="94"/>
    </row>
    <row r="33" spans="1:25" ht="12.75" customHeight="1" thickBot="1">
      <c r="A33" s="386">
        <v>23</v>
      </c>
      <c r="B33" s="371">
        <f>VLOOKUP(A33,'пр.взв.'!B33:C96,2,FALSE)</f>
        <v>0</v>
      </c>
      <c r="C33" s="371">
        <f>VLOOKUP(A33,'пр.взв.'!B7:G70,3,FALSE)</f>
        <v>0</v>
      </c>
      <c r="D33" s="371">
        <f>VLOOKUP(A33,'пр.взв.'!B7:G70,4,FALSE)</f>
        <v>0</v>
      </c>
      <c r="E33" s="128"/>
      <c r="F33" s="113"/>
      <c r="G33" s="107"/>
      <c r="H33" s="136"/>
      <c r="I33" s="64"/>
      <c r="J33" s="384"/>
      <c r="K33" s="172"/>
      <c r="L33" s="148"/>
      <c r="M33" s="148"/>
      <c r="N33" s="148"/>
      <c r="O33" s="148"/>
      <c r="P33" s="94"/>
      <c r="Q33" s="135"/>
      <c r="R33" s="115"/>
      <c r="S33" s="116"/>
      <c r="T33" s="112"/>
      <c r="U33" s="371">
        <f>VLOOKUP(X33,'пр.взв.'!B7:G70,2,FALSE)</f>
        <v>0</v>
      </c>
      <c r="V33" s="371">
        <f>VLOOKUP(X33,'пр.взв.'!B7:G70,3,FALSE)</f>
        <v>0</v>
      </c>
      <c r="W33" s="371">
        <f>VLOOKUP(X33,'пр.взв.'!B7:G70,4,FALSE)</f>
        <v>0</v>
      </c>
      <c r="X33" s="374">
        <v>24</v>
      </c>
      <c r="Y33" s="94"/>
    </row>
    <row r="34" spans="1:25" ht="12.75" customHeight="1" thickBot="1">
      <c r="A34" s="387"/>
      <c r="B34" s="372"/>
      <c r="C34" s="372"/>
      <c r="D34" s="372"/>
      <c r="E34" s="107"/>
      <c r="F34" s="117"/>
      <c r="G34" s="106">
        <v>15</v>
      </c>
      <c r="H34" s="104"/>
      <c r="I34" s="64"/>
      <c r="J34" s="64"/>
      <c r="K34" s="171"/>
      <c r="L34" s="101">
        <v>6</v>
      </c>
      <c r="M34" s="64"/>
      <c r="N34" s="64"/>
      <c r="O34" s="66"/>
      <c r="P34" s="94"/>
      <c r="Q34" s="147"/>
      <c r="R34" s="106">
        <v>8</v>
      </c>
      <c r="S34" s="64"/>
      <c r="T34" s="107"/>
      <c r="U34" s="372"/>
      <c r="V34" s="372"/>
      <c r="W34" s="372"/>
      <c r="X34" s="375"/>
      <c r="Y34" s="94"/>
    </row>
    <row r="35" spans="1:25" ht="12.75" customHeight="1" thickBot="1">
      <c r="A35" s="385">
        <v>15</v>
      </c>
      <c r="B35" s="369" t="str">
        <f>VLOOKUP(A35,'пр.взв.'!B35:C98,2,FALSE)</f>
        <v>КУПРЕЕВ Андрей Сергеевич</v>
      </c>
      <c r="C35" s="369" t="str">
        <f>VLOOKUP(A35,'пр.взв.'!B7:G70,3,FALSE)</f>
        <v>20.08.1992 кмс</v>
      </c>
      <c r="D35" s="369" t="str">
        <f>VLOOKUP(A35,'пр.взв.'!B7:G70,4,FALSE)</f>
        <v>Мос</v>
      </c>
      <c r="E35" s="94"/>
      <c r="F35" s="107"/>
      <c r="G35" s="112"/>
      <c r="H35" s="110"/>
      <c r="I35" s="64"/>
      <c r="J35" s="64"/>
      <c r="K35" s="101"/>
      <c r="L35" s="100"/>
      <c r="M35" s="101">
        <v>6</v>
      </c>
      <c r="N35" s="67"/>
      <c r="O35" s="68"/>
      <c r="P35" s="94"/>
      <c r="Q35" s="105"/>
      <c r="R35" s="169">
        <v>0.12569444444444444</v>
      </c>
      <c r="S35" s="64"/>
      <c r="T35" s="94"/>
      <c r="U35" s="369" t="str">
        <f>VLOOKUP(X35,'пр.взв.'!B7:G70,2,FALSE)</f>
        <v>УСТАЕВ Ибрагим Мурадович</v>
      </c>
      <c r="V35" s="369" t="str">
        <f>VLOOKUP(X35,'пр.взв.'!B7:G70,3,FALSE)</f>
        <v>23.02.1992 кмс</v>
      </c>
      <c r="W35" s="369" t="str">
        <f>VLOOKUP(X35,'пр.взв.'!B7:G70,4,FALSE)</f>
        <v>СКФО</v>
      </c>
      <c r="X35" s="373">
        <v>16</v>
      </c>
      <c r="Y35" s="94"/>
    </row>
    <row r="36" spans="1:25" ht="12.75" customHeight="1">
      <c r="A36" s="386"/>
      <c r="B36" s="370"/>
      <c r="C36" s="370"/>
      <c r="D36" s="370"/>
      <c r="E36" s="106">
        <v>15</v>
      </c>
      <c r="F36" s="122"/>
      <c r="G36" s="107"/>
      <c r="H36" s="109"/>
      <c r="I36" s="64"/>
      <c r="J36" s="64"/>
      <c r="K36" s="110"/>
      <c r="L36" s="111">
        <v>10</v>
      </c>
      <c r="M36" s="100"/>
      <c r="N36" s="67"/>
      <c r="O36" s="105"/>
      <c r="P36" s="94"/>
      <c r="Q36" s="105"/>
      <c r="R36" s="126"/>
      <c r="S36" s="127"/>
      <c r="T36" s="106">
        <v>16</v>
      </c>
      <c r="U36" s="370"/>
      <c r="V36" s="370"/>
      <c r="W36" s="370"/>
      <c r="X36" s="374"/>
      <c r="Y36" s="94"/>
    </row>
    <row r="37" spans="1:25" ht="12.75" customHeight="1" thickBot="1">
      <c r="A37" s="386">
        <v>31</v>
      </c>
      <c r="B37" s="371">
        <f>VLOOKUP(A37,'пр.взв.'!B37:C100,2,FALSE)</f>
        <v>0</v>
      </c>
      <c r="C37" s="371">
        <f>VLOOKUP(A37,'пр.взв.'!B7:G70,3,FALSE)</f>
        <v>0</v>
      </c>
      <c r="D37" s="371">
        <f>VLOOKUP(A37,'пр.взв.'!B7:G70,4,FALSE)</f>
        <v>0</v>
      </c>
      <c r="E37" s="128"/>
      <c r="F37" s="107"/>
      <c r="G37" s="107"/>
      <c r="H37" s="110"/>
      <c r="I37" s="64"/>
      <c r="J37" s="64"/>
      <c r="K37" s="101"/>
      <c r="L37" s="110"/>
      <c r="M37" s="114"/>
      <c r="N37" s="101">
        <v>6</v>
      </c>
      <c r="O37" s="105"/>
      <c r="P37" s="94"/>
      <c r="Q37" s="94"/>
      <c r="R37" s="94"/>
      <c r="S37" s="94"/>
      <c r="T37" s="112"/>
      <c r="U37" s="371">
        <f>VLOOKUP(X37,'пр.взв.'!B7:G70,2,FALSE)</f>
        <v>0</v>
      </c>
      <c r="V37" s="371">
        <f>VLOOKUP(X37,'пр.взв.'!B7:G70,3,FALSE)</f>
        <v>0</v>
      </c>
      <c r="W37" s="371">
        <f>VLOOKUP(X37,'пр.взв.'!B7:G70,4,FALSE)</f>
        <v>0</v>
      </c>
      <c r="X37" s="374">
        <v>32</v>
      </c>
      <c r="Y37" s="94"/>
    </row>
    <row r="38" spans="1:25" ht="12.75" customHeight="1" thickBot="1">
      <c r="A38" s="387"/>
      <c r="B38" s="383"/>
      <c r="C38" s="383"/>
      <c r="D38" s="383"/>
      <c r="E38" s="107"/>
      <c r="F38" s="107"/>
      <c r="G38" s="107"/>
      <c r="H38" s="109"/>
      <c r="I38" s="64"/>
      <c r="J38" s="64"/>
      <c r="K38" s="171"/>
      <c r="L38" s="101">
        <v>4</v>
      </c>
      <c r="M38" s="65"/>
      <c r="N38" s="100"/>
      <c r="O38" s="64"/>
      <c r="P38" s="94"/>
      <c r="Q38" s="117"/>
      <c r="R38" s="94"/>
      <c r="S38" s="94"/>
      <c r="T38" s="107"/>
      <c r="U38" s="383"/>
      <c r="V38" s="383"/>
      <c r="W38" s="383"/>
      <c r="X38" s="375"/>
      <c r="Y38" s="94"/>
    </row>
    <row r="39" spans="1:25" ht="12.75" customHeight="1" thickBot="1">
      <c r="A39" s="149"/>
      <c r="B39" s="149"/>
      <c r="C39" s="149"/>
      <c r="D39" s="94"/>
      <c r="E39" s="107"/>
      <c r="F39" s="107"/>
      <c r="G39" s="107"/>
      <c r="H39" s="64"/>
      <c r="I39" s="67"/>
      <c r="J39" s="68"/>
      <c r="K39" s="101"/>
      <c r="L39" s="100"/>
      <c r="M39" s="104">
        <v>4</v>
      </c>
      <c r="N39" s="65"/>
      <c r="O39" s="120">
        <v>13</v>
      </c>
      <c r="P39" s="150">
        <v>13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51" t="str">
        <f>HYPERLINK('[1]реквизиты'!$A$6)</f>
        <v>Гл. судья, судья МК</v>
      </c>
      <c r="B40" s="152"/>
      <c r="C40" s="153"/>
      <c r="D40" s="154"/>
      <c r="E40" s="94"/>
      <c r="F40" s="155" t="str">
        <f>'[1]реквизиты'!$G$7</f>
        <v>А.Б. Рыбаков</v>
      </c>
      <c r="G40" s="156"/>
      <c r="H40" s="150"/>
      <c r="I40" s="94"/>
      <c r="J40" s="68"/>
      <c r="K40" s="110"/>
      <c r="L40" s="104">
        <v>8</v>
      </c>
      <c r="M40" s="110"/>
      <c r="N40" s="124"/>
      <c r="O40" s="110"/>
      <c r="P40" s="64"/>
      <c r="Q40" s="376" t="str">
        <f>VLOOKUP(P39,'пр.взв.'!B7:E70,2,FALSE)</f>
        <v>СОКОЛОВ Андрей Михайлович</v>
      </c>
      <c r="R40" s="377"/>
      <c r="S40" s="377"/>
      <c r="T40" s="378"/>
      <c r="U40" s="94"/>
      <c r="V40" s="94"/>
      <c r="W40" s="94"/>
      <c r="X40" s="94"/>
      <c r="Y40" s="94"/>
    </row>
    <row r="41" spans="1:25" ht="12.75" customHeight="1" thickBot="1">
      <c r="A41" s="156"/>
      <c r="B41" s="156"/>
      <c r="C41" s="157"/>
      <c r="D41" s="158"/>
      <c r="E41" s="116"/>
      <c r="F41" s="166" t="str">
        <f>'[1]реквизиты'!$G$8</f>
        <v>/г.Чебоксары/</v>
      </c>
      <c r="G41" s="156"/>
      <c r="H41" s="150"/>
      <c r="I41" s="94"/>
      <c r="J41" s="156"/>
      <c r="K41" s="101"/>
      <c r="L41" s="110"/>
      <c r="M41" s="101"/>
      <c r="N41" s="111">
        <v>13</v>
      </c>
      <c r="O41" s="64"/>
      <c r="P41" s="64"/>
      <c r="Q41" s="379"/>
      <c r="R41" s="380"/>
      <c r="S41" s="380"/>
      <c r="T41" s="381"/>
      <c r="U41" s="94"/>
      <c r="V41" s="94"/>
      <c r="W41" s="94"/>
      <c r="X41" s="94"/>
      <c r="Y41" s="94"/>
    </row>
    <row r="42" spans="1:43" ht="12.75" customHeight="1">
      <c r="A42" s="151" t="str">
        <f>HYPERLINK('[1]реквизиты'!$A$8)</f>
        <v>Гл. секретарь, судья МК</v>
      </c>
      <c r="B42" s="156"/>
      <c r="C42" s="159"/>
      <c r="D42" s="160"/>
      <c r="E42" s="127"/>
      <c r="F42" s="167" t="str">
        <f>'[1]реквизиты'!$G$9</f>
        <v>Н.Ю. Глушкова</v>
      </c>
      <c r="G42" s="156"/>
      <c r="H42" s="150"/>
      <c r="I42" s="94"/>
      <c r="J42" s="156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6"/>
      <c r="B43" s="156"/>
      <c r="C43" s="156"/>
      <c r="D43" s="161"/>
      <c r="E43" s="161"/>
      <c r="F43" s="166" t="str">
        <f>'[1]реквизиты'!$G$10</f>
        <v>/г. Рязань/</v>
      </c>
      <c r="G43" s="156"/>
      <c r="H43" s="150"/>
      <c r="I43" s="94"/>
      <c r="J43" s="161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2">
        <f>HYPERLINK('[1]реквизиты'!$A$20)</f>
      </c>
      <c r="B44" s="163"/>
      <c r="C44" s="140"/>
      <c r="D44" s="140"/>
      <c r="E44" s="140"/>
      <c r="F44" s="15"/>
      <c r="G44" s="42">
        <f>HYPERLINK('[1]реквизиты'!$G$21)</f>
      </c>
      <c r="H44" s="40"/>
      <c r="I44" s="94"/>
      <c r="J44" s="140"/>
      <c r="K44" s="64"/>
      <c r="L44" s="64"/>
      <c r="M44" s="64"/>
      <c r="N44" s="64"/>
      <c r="O44" s="64"/>
      <c r="P44" s="164">
        <f>HYPERLINK('[1]реквизиты'!$A$22)</f>
      </c>
      <c r="Q44" s="64"/>
      <c r="R44" s="64"/>
      <c r="S44" s="64"/>
      <c r="T44" s="64"/>
      <c r="U44" s="64"/>
      <c r="V44" s="16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2012-02-16T13:35:47Z</cp:lastPrinted>
  <dcterms:created xsi:type="dcterms:W3CDTF">1996-10-08T23:32:33Z</dcterms:created>
  <dcterms:modified xsi:type="dcterms:W3CDTF">2012-02-16T13:36:15Z</dcterms:modified>
  <cp:category/>
  <cp:version/>
  <cp:contentType/>
  <cp:contentStatus/>
</cp:coreProperties>
</file>