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<sst xmlns="http://schemas.openxmlformats.org/spreadsheetml/2006/main" count="302" uniqueCount="126">
  <si>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</si>
  <si>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</si>
  <si>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</si>
  <si>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</si>
  <si>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</si>
  <si>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</si>
  <si>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</si>
  <si>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</si>
  <si>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</si>
  <si>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</si>
  <si>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</si>
  <si>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</si>
  <si>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</si>
  <si>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</si>
  <si>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</si>
  <si>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</si>
  <si>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</si>
  <si>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</si>
  <si>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</si>
  <si>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</si>
  <si>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</si>
  <si>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</si>
  <si>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</si>
  <si>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</si>
  <si>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</si>
  <si>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</si>
  <si>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</si>
  <si>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</si>
  <si>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</si>
  <si>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</si>
  <si>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</si>
  <si>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</si>
  <si>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</si>
  <si>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</si>
  <si>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</si>
  <si>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</si>
  <si>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</si>
  <si>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</si>
  <si>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</si>
  <si>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</si>
  <si>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</si>
  <si>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</si>
  <si>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</si>
  <si>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</si>
  <si>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</si>
  <si>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</si>
  <si>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</si>
  <si>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</si>
  <si>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</si>
  <si>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</si>
  <si>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</si>
  <si>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</si>
  <si>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</si>
  <si>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УФО</t>
  </si>
  <si>
    <t>ПФО</t>
  </si>
  <si>
    <t>ПОГОСЯН Тарон Аветикович</t>
  </si>
  <si>
    <t>08.07.1993 кмс</t>
  </si>
  <si>
    <t xml:space="preserve">Челябинская МО </t>
  </si>
  <si>
    <t>Питунин АГ</t>
  </si>
  <si>
    <t>ЦФО</t>
  </si>
  <si>
    <t>СФО</t>
  </si>
  <si>
    <t xml:space="preserve">ДОСКАЗИЕВ Азамат Русланович </t>
  </si>
  <si>
    <t>15.11.1994 1</t>
  </si>
  <si>
    <t>ЮФО</t>
  </si>
  <si>
    <t>Астраханская Астрахань ПР</t>
  </si>
  <si>
    <t>Слободяник ВВ Жамкачиев АХ</t>
  </si>
  <si>
    <t>ТОКАРЕВ Герман Анатольевич</t>
  </si>
  <si>
    <t>31.12.1993 кмс</t>
  </si>
  <si>
    <t>Республика Алтай Д</t>
  </si>
  <si>
    <t>Яйтаков АМ</t>
  </si>
  <si>
    <t>ПАВЛОВ Николай Владимирович</t>
  </si>
  <si>
    <t>29.03.1992 кмс</t>
  </si>
  <si>
    <t>Ярославская Ярославль МО</t>
  </si>
  <si>
    <t>Овсянников НИ Воронин СМ</t>
  </si>
  <si>
    <t>САФАРОВ Муслим Рустамович</t>
  </si>
  <si>
    <t>18.09.1994 кмс</t>
  </si>
  <si>
    <t>СЗФО</t>
  </si>
  <si>
    <t>Поликарпова НЮ</t>
  </si>
  <si>
    <t>Р. Коми Сыктывкар МО</t>
  </si>
  <si>
    <t>МОНГУШ Белек Дуранович</t>
  </si>
  <si>
    <t>23.02.1992 кмс</t>
  </si>
  <si>
    <t>Мос</t>
  </si>
  <si>
    <t>Годовников АВ Монгуш</t>
  </si>
  <si>
    <t>НАГАПЕТЯН Арутюн Хачатурович</t>
  </si>
  <si>
    <t>02.08.1994 1</t>
  </si>
  <si>
    <t>Краснодарский Курганинск ФКС</t>
  </si>
  <si>
    <t>Нефедов НИ</t>
  </si>
  <si>
    <t>МУСАЕВ Ахмед Исханович</t>
  </si>
  <si>
    <t>29.05.1994 кмс</t>
  </si>
  <si>
    <t>СКФО</t>
  </si>
  <si>
    <t>Чеченская Аргун МО</t>
  </si>
  <si>
    <t>Абдул-Азиев Х</t>
  </si>
  <si>
    <t>АЮБОВ Хамзат Рахманович</t>
  </si>
  <si>
    <t>15.06.1992 кмс</t>
  </si>
  <si>
    <t>Чеченская Грозный ЛОК</t>
  </si>
  <si>
    <t>Султанов Л</t>
  </si>
  <si>
    <t>ВЛАСОВ Денис Геннадьевич</t>
  </si>
  <si>
    <t>27.08.1994 кмс</t>
  </si>
  <si>
    <t>Брянская Брянск Д</t>
  </si>
  <si>
    <t>Терешок АА Терешок ВА</t>
  </si>
  <si>
    <t>ЩЕРБАКОВ Артем Владимирович</t>
  </si>
  <si>
    <t>23.10.1994 кмс</t>
  </si>
  <si>
    <t>Чувашская Р Чебоксары МО</t>
  </si>
  <si>
    <t>Пегасов СВ</t>
  </si>
  <si>
    <t>ГЕЗАЛОВ Самаддин Афган-Оглы</t>
  </si>
  <si>
    <t>20.07.1992 кмс</t>
  </si>
  <si>
    <t>Пермский Пермь МО</t>
  </si>
  <si>
    <t>Газеев А</t>
  </si>
  <si>
    <t>ЛАЗУТИН Павел Алексеевич</t>
  </si>
  <si>
    <t>05.03.1994 кмс</t>
  </si>
  <si>
    <t xml:space="preserve">Владимирская Ковров МО </t>
  </si>
  <si>
    <t>Сипач АН</t>
  </si>
  <si>
    <t>КУБАРЬКОВ Андрей Васильевич</t>
  </si>
  <si>
    <t>25.08.1993 кмс</t>
  </si>
  <si>
    <t>Нижегородская Выкса ПР</t>
  </si>
  <si>
    <t>Рогов ДС</t>
  </si>
  <si>
    <t>ШАКИРОВ Ринат Рафикович</t>
  </si>
  <si>
    <t>17.08.1993 кмс</t>
  </si>
  <si>
    <t>Мухин ДВ</t>
  </si>
  <si>
    <t>Садковский ЕА</t>
  </si>
  <si>
    <t>КРАСНОГОРСКИЙ Владимир Андреевич</t>
  </si>
  <si>
    <t>06.12.1993 кмс</t>
  </si>
  <si>
    <t>в.к.    48    кг.</t>
  </si>
  <si>
    <t>9-12</t>
  </si>
  <si>
    <t>13-16</t>
  </si>
  <si>
    <t>Москва МСК С-70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</si>
</sst>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20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9" fontId="5" fillId="0" borderId="2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1" xfId="42" applyFont="1" applyFill="1" applyBorder="1" applyAlignment="1" applyProtection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center" vertical="center" wrapText="1"/>
      <protection/>
    </xf>
    <xf numFmtId="0" fontId="6" fillId="0" borderId="16" xfId="42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43" fillId="0" borderId="34" xfId="0" applyNumberFormat="1" applyFont="1" applyBorder="1" applyAlignment="1">
      <alignment horizontal="center" vertical="center" wrapText="1"/>
    </xf>
    <xf numFmtId="0" fontId="43" fillId="0" borderId="32" xfId="0" applyNumberFormat="1" applyFont="1" applyBorder="1" applyAlignment="1">
      <alignment horizontal="center" vertical="center" wrapText="1"/>
    </xf>
    <xf numFmtId="0" fontId="43" fillId="0" borderId="20" xfId="0" applyNumberFormat="1" applyFont="1" applyBorder="1" applyAlignment="1">
      <alignment horizontal="left" vertical="center" wrapText="1"/>
    </xf>
    <xf numFmtId="0" fontId="43" fillId="0" borderId="21" xfId="0" applyNumberFormat="1" applyFont="1" applyBorder="1" applyAlignment="1">
      <alignment horizontal="left" vertical="center" wrapText="1"/>
    </xf>
    <xf numFmtId="0" fontId="24" fillId="0" borderId="37" xfId="0" applyFont="1" applyBorder="1" applyAlignment="1">
      <alignment horizontal="center" vertical="center" wrapText="1"/>
    </xf>
    <xf numFmtId="0" fontId="6" fillId="0" borderId="34" xfId="42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78" fontId="43" fillId="0" borderId="31" xfId="43" applyFont="1" applyBorder="1" applyAlignment="1">
      <alignment horizontal="center" vertical="center" wrapText="1"/>
    </xf>
    <xf numFmtId="178" fontId="43" fillId="0" borderId="32" xfId="43" applyFont="1" applyBorder="1" applyAlignment="1">
      <alignment horizontal="center" vertical="center" wrapText="1"/>
    </xf>
    <xf numFmtId="0" fontId="43" fillId="0" borderId="34" xfId="0" applyNumberFormat="1" applyFont="1" applyBorder="1" applyAlignment="1">
      <alignment horizontal="left" vertical="center" wrapText="1"/>
    </xf>
    <xf numFmtId="0" fontId="43" fillId="0" borderId="32" xfId="0" applyNumberFormat="1" applyFont="1" applyBorder="1" applyAlignment="1">
      <alignment horizontal="left" vertical="center" wrapText="1"/>
    </xf>
    <xf numFmtId="0" fontId="43" fillId="0" borderId="31" xfId="0" applyNumberFormat="1" applyFont="1" applyBorder="1" applyAlignment="1">
      <alignment horizontal="left" vertical="center" wrapText="1"/>
    </xf>
    <xf numFmtId="0" fontId="43" fillId="0" borderId="14" xfId="0" applyNumberFormat="1" applyFont="1" applyBorder="1" applyAlignment="1">
      <alignment horizontal="left" vertical="center" wrapText="1"/>
    </xf>
    <xf numFmtId="0" fontId="43" fillId="0" borderId="16" xfId="0" applyNumberFormat="1" applyFont="1" applyBorder="1" applyAlignment="1">
      <alignment horizontal="left" vertical="center" wrapText="1"/>
    </xf>
    <xf numFmtId="0" fontId="43" fillId="0" borderId="15" xfId="0" applyNumberFormat="1" applyFont="1" applyBorder="1" applyAlignment="1">
      <alignment horizontal="center" vertical="center" wrapText="1"/>
    </xf>
    <xf numFmtId="0" fontId="43" fillId="0" borderId="16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24" borderId="46" xfId="42" applyFont="1" applyFill="1" applyBorder="1" applyAlignment="1" applyProtection="1">
      <alignment horizontal="center" vertical="center" wrapText="1"/>
      <protection/>
    </xf>
    <xf numFmtId="0" fontId="12" fillId="24" borderId="47" xfId="42" applyFont="1" applyFill="1" applyBorder="1" applyAlignment="1" applyProtection="1">
      <alignment horizontal="center" vertical="center" wrapText="1"/>
      <protection/>
    </xf>
    <xf numFmtId="0" fontId="12" fillId="24" borderId="48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17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25" borderId="36" xfId="0" applyFont="1" applyFill="1" applyBorder="1" applyAlignment="1">
      <alignment horizontal="center" vertical="center" wrapText="1"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12" fillId="0" borderId="52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24" fillId="0" borderId="31" xfId="0" applyNumberFormat="1" applyFont="1" applyFill="1" applyBorder="1" applyAlignment="1">
      <alignment horizontal="center" vertical="center" wrapText="1"/>
    </xf>
    <xf numFmtId="0" fontId="24" fillId="0" borderId="3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0" fillId="0" borderId="32" xfId="0" applyNumberFormat="1" applyFont="1" applyFill="1" applyBorder="1" applyAlignment="1">
      <alignment horizontal="left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49" fontId="7" fillId="0" borderId="32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11" fillId="0" borderId="38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20" fillId="0" borderId="31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9" fontId="21" fillId="0" borderId="32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49" fontId="21" fillId="0" borderId="36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49" fontId="21" fillId="0" borderId="53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40" xfId="0" applyNumberFormat="1" applyFont="1" applyBorder="1" applyAlignment="1">
      <alignment horizontal="center" vertical="center" wrapText="1"/>
    </xf>
    <xf numFmtId="0" fontId="23" fillId="0" borderId="55" xfId="0" applyNumberFormat="1" applyFont="1" applyBorder="1" applyAlignment="1">
      <alignment horizontal="center" vertical="center" wrapText="1"/>
    </xf>
    <xf numFmtId="0" fontId="21" fillId="0" borderId="36" xfId="0" applyNumberFormat="1" applyFont="1" applyBorder="1" applyAlignment="1">
      <alignment horizontal="center" vertical="center" wrapText="1"/>
    </xf>
    <xf numFmtId="49" fontId="21" fillId="0" borderId="53" xfId="0" applyNumberFormat="1" applyFont="1" applyBorder="1" applyAlignment="1">
      <alignment horizontal="center" vertical="center" wrapText="1"/>
    </xf>
    <xf numFmtId="0" fontId="20" fillId="0" borderId="3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6" fillId="0" borderId="62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left" vertical="center" wrapText="1"/>
      <protection/>
    </xf>
    <xf numFmtId="0" fontId="6" fillId="0" borderId="64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6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8" fillId="26" borderId="65" xfId="0" applyFont="1" applyFill="1" applyBorder="1" applyAlignment="1">
      <alignment horizontal="center" vertical="center"/>
    </xf>
    <xf numFmtId="0" fontId="18" fillId="26" borderId="52" xfId="0" applyFont="1" applyFill="1" applyBorder="1" applyAlignment="1">
      <alignment horizontal="center" vertical="center"/>
    </xf>
    <xf numFmtId="0" fontId="18" fillId="26" borderId="67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25" borderId="65" xfId="0" applyFont="1" applyFill="1" applyBorder="1" applyAlignment="1">
      <alignment horizontal="center" vertical="center"/>
    </xf>
    <xf numFmtId="0" fontId="18" fillId="25" borderId="52" xfId="0" applyFont="1" applyFill="1" applyBorder="1" applyAlignment="1">
      <alignment horizontal="center" vertical="center"/>
    </xf>
    <xf numFmtId="0" fontId="18" fillId="25" borderId="67" xfId="0" applyFont="1" applyFill="1" applyBorder="1" applyAlignment="1">
      <alignment horizontal="center" vertical="center"/>
    </xf>
    <xf numFmtId="0" fontId="18" fillId="17" borderId="65" xfId="0" applyFont="1" applyFill="1" applyBorder="1" applyAlignment="1">
      <alignment horizontal="center" vertical="center"/>
    </xf>
    <xf numFmtId="0" fontId="18" fillId="17" borderId="52" xfId="0" applyFont="1" applyFill="1" applyBorder="1" applyAlignment="1">
      <alignment horizontal="center" vertical="center"/>
    </xf>
    <xf numFmtId="0" fontId="18" fillId="17" borderId="67" xfId="0" applyFont="1" applyFill="1" applyBorder="1" applyAlignment="1">
      <alignment horizontal="center" vertical="center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25" borderId="46" xfId="42" applyFont="1" applyFill="1" applyBorder="1" applyAlignment="1" applyProtection="1">
      <alignment horizontal="center" vertical="center"/>
      <protection/>
    </xf>
    <xf numFmtId="0" fontId="17" fillId="25" borderId="47" xfId="42" applyFont="1" applyFill="1" applyBorder="1" applyAlignment="1" applyProtection="1">
      <alignment horizontal="center" vertical="center"/>
      <protection/>
    </xf>
    <xf numFmtId="0" fontId="17" fillId="25" borderId="48" xfId="42" applyFont="1" applyFill="1" applyBorder="1" applyAlignment="1" applyProtection="1">
      <alignment horizontal="center" vertical="center"/>
      <protection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71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72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5" fillId="24" borderId="46" xfId="42" applyFont="1" applyFill="1" applyBorder="1" applyAlignment="1" applyProtection="1">
      <alignment horizontal="center" vertical="center" wrapText="1"/>
      <protection/>
    </xf>
    <xf numFmtId="0" fontId="5" fillId="24" borderId="47" xfId="42" applyFont="1" applyFill="1" applyBorder="1" applyAlignment="1" applyProtection="1">
      <alignment horizontal="center" vertical="center" wrapText="1"/>
      <protection/>
    </xf>
    <xf numFmtId="0" fontId="5" fillId="24" borderId="48" xfId="42" applyFont="1" applyFill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/>
      <protection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102;&#1085;&#1080;&#1086;&#1088;&#1099;%202012%20&#1050;&#1089;&#1090;&#1086;&#1074;&#1086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юниоров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</row>
        <row r="7">
          <cell r="G7" t="str">
            <v>А.Б. Рыбаков</v>
          </cell>
        </row>
        <row r="8">
          <cell r="A8" t="str">
            <v>Гл. секретарь, судья МК</v>
          </cell>
          <cell r="G8" t="str">
            <v>/г.Чебоксары/</v>
          </cell>
        </row>
        <row r="9">
          <cell r="G9" t="str">
            <v>Н.Ю. Глушкова</v>
          </cell>
        </row>
        <row r="10">
          <cell r="G10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zoomScalePageLayoutView="0" workbookViewId="0" topLeftCell="A22">
      <selection activeCell="H46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237" t="s">
        <v>24</v>
      </c>
      <c r="B1" s="237"/>
      <c r="C1" s="237"/>
      <c r="D1" s="237"/>
      <c r="E1" s="237"/>
      <c r="F1" s="237"/>
      <c r="G1" s="237"/>
      <c r="H1" s="237"/>
    </row>
    <row r="2" spans="1:8" ht="25.5" customHeight="1" thickBot="1">
      <c r="A2" s="238" t="s">
        <v>26</v>
      </c>
      <c r="B2" s="238"/>
      <c r="C2" s="238"/>
      <c r="D2" s="238"/>
      <c r="E2" s="238"/>
      <c r="F2" s="238"/>
      <c r="G2" s="238"/>
      <c r="H2" s="238"/>
    </row>
    <row r="3" spans="1:8" ht="32.25" customHeight="1" thickBot="1">
      <c r="A3" s="239" t="str">
        <f>HYPERLINK('[1]реквизиты'!$A$2)</f>
        <v>Первенство России среди юниоров 1992 - 93 гг.р.</v>
      </c>
      <c r="B3" s="240"/>
      <c r="C3" s="240"/>
      <c r="D3" s="240"/>
      <c r="E3" s="240"/>
      <c r="F3" s="240"/>
      <c r="G3" s="240"/>
      <c r="H3" s="241"/>
    </row>
    <row r="4" spans="1:8" ht="15" customHeight="1">
      <c r="A4" s="242" t="str">
        <f>HYPERLINK('[1]реквизиты'!$A$3)</f>
        <v>13 - 17 февраля 2012 г.               г. Кстово</v>
      </c>
      <c r="B4" s="242"/>
      <c r="C4" s="242"/>
      <c r="D4" s="242"/>
      <c r="E4" s="242"/>
      <c r="F4" s="242"/>
      <c r="G4" s="242"/>
      <c r="H4" s="242"/>
    </row>
    <row r="5" spans="4:6" ht="24" customHeight="1" thickBot="1">
      <c r="D5" s="243" t="str">
        <f>HYPERLINK('пр.взв.'!D4)</f>
        <v>в.к.    48    кг.</v>
      </c>
      <c r="E5" s="243"/>
      <c r="F5" s="243"/>
    </row>
    <row r="6" spans="1:8" ht="12.75" customHeight="1">
      <c r="A6" s="173" t="s">
        <v>52</v>
      </c>
      <c r="B6" s="175" t="s">
        <v>4</v>
      </c>
      <c r="C6" s="177" t="s">
        <v>5</v>
      </c>
      <c r="D6" s="179" t="s">
        <v>6</v>
      </c>
      <c r="E6" s="222" t="s">
        <v>7</v>
      </c>
      <c r="F6" s="179"/>
      <c r="G6" s="218" t="s">
        <v>10</v>
      </c>
      <c r="H6" s="233" t="s">
        <v>8</v>
      </c>
    </row>
    <row r="7" spans="1:8" ht="13.5" thickBot="1">
      <c r="A7" s="174"/>
      <c r="B7" s="176"/>
      <c r="C7" s="178"/>
      <c r="D7" s="180"/>
      <c r="E7" s="223"/>
      <c r="F7" s="180"/>
      <c r="G7" s="219"/>
      <c r="H7" s="234"/>
    </row>
    <row r="8" spans="1:8" ht="12.75" customHeight="1">
      <c r="A8" s="181">
        <v>1</v>
      </c>
      <c r="B8" s="183">
        <v>16</v>
      </c>
      <c r="C8" s="185" t="str">
        <f>VLOOKUP(B8,'пр.взв.'!B7:H38,2,FALSE)</f>
        <v>ПАВЛОВ Николай Владимирович</v>
      </c>
      <c r="D8" s="187" t="str">
        <f>VLOOKUP(B8,'пр.взв.'!B7:H131,3,FALSE)</f>
        <v>29.03.1992 кмс</v>
      </c>
      <c r="E8" s="220" t="str">
        <f>VLOOKUP(B8,'пр.взв.'!B7:H38,4,FALSE)</f>
        <v>ЦФО</v>
      </c>
      <c r="F8" s="221" t="str">
        <f>VLOOKUP(B8,'пр.взв.'!B7:H38,5,FALSE)</f>
        <v>Ярославская Ярославль МО</v>
      </c>
      <c r="G8" s="211">
        <f>VLOOKUP(B8,'пр.взв.'!B7:H38,6,FALSE)</f>
        <v>0</v>
      </c>
      <c r="H8" s="235" t="str">
        <f>VLOOKUP(B8,'пр.взв.'!B7:H133,7,FALSE)</f>
        <v>Овсянников НИ Воронин СМ</v>
      </c>
    </row>
    <row r="9" spans="1:8" ht="12.75">
      <c r="A9" s="182"/>
      <c r="B9" s="184"/>
      <c r="C9" s="186"/>
      <c r="D9" s="188"/>
      <c r="E9" s="216"/>
      <c r="F9" s="217"/>
      <c r="G9" s="212"/>
      <c r="H9" s="236"/>
    </row>
    <row r="10" spans="1:8" ht="12.75" customHeight="1">
      <c r="A10" s="182">
        <v>2</v>
      </c>
      <c r="B10" s="184">
        <f>'пр.хода'!H20</f>
        <v>13</v>
      </c>
      <c r="C10" s="185" t="str">
        <f>VLOOKUP(B10,'пр.взв.'!B9:H40,2,FALSE)</f>
        <v>ЩЕРБАКОВ Артем Владимирович</v>
      </c>
      <c r="D10" s="187" t="str">
        <f>VLOOKUP(B10,'пр.взв.'!B9:H133,3,FALSE)</f>
        <v>23.10.1994 кмс</v>
      </c>
      <c r="E10" s="189" t="str">
        <f>VLOOKUP(B10,'пр.взв.'!B9:H40,4,FALSE)</f>
        <v>ПФО</v>
      </c>
      <c r="F10" s="191" t="str">
        <f>VLOOKUP(B10,'пр.взв.'!B9:H40,5,FALSE)</f>
        <v>Чувашская Р Чебоксары МО</v>
      </c>
      <c r="G10" s="211">
        <f>VLOOKUP(B10,'пр.взв.'!B9:H40,6,FALSE)</f>
        <v>0</v>
      </c>
      <c r="H10" s="235" t="str">
        <f>VLOOKUP(B10,'пр.взв.'!B9:H135,7,FALSE)</f>
        <v>Пегасов СВ</v>
      </c>
    </row>
    <row r="11" spans="1:8" ht="12.75">
      <c r="A11" s="182"/>
      <c r="B11" s="184"/>
      <c r="C11" s="186"/>
      <c r="D11" s="188"/>
      <c r="E11" s="190"/>
      <c r="F11" s="191"/>
      <c r="G11" s="212"/>
      <c r="H11" s="236"/>
    </row>
    <row r="12" spans="1:8" ht="12.75" customHeight="1">
      <c r="A12" s="182">
        <v>3</v>
      </c>
      <c r="B12" s="184">
        <f>'пр.хода'!E32</f>
        <v>5</v>
      </c>
      <c r="C12" s="185" t="str">
        <f>VLOOKUP(B12,'пр.взв.'!B11:H42,2,FALSE)</f>
        <v>ТОКАРЕВ Герман Анатольевич</v>
      </c>
      <c r="D12" s="187" t="str">
        <f>VLOOKUP(B12,'пр.взв.'!B11:H135,3,FALSE)</f>
        <v>31.12.1993 кмс</v>
      </c>
      <c r="E12" s="216" t="str">
        <f>VLOOKUP(B12,'пр.взв.'!B11:H42,4,FALSE)</f>
        <v>СФО</v>
      </c>
      <c r="F12" s="188" t="str">
        <f>VLOOKUP(B12,'пр.взв.'!B11:H42,5,FALSE)</f>
        <v>Республика Алтай Д</v>
      </c>
      <c r="G12" s="211">
        <f>VLOOKUP(B12,'пр.взв.'!B11:H42,6,FALSE)</f>
        <v>0</v>
      </c>
      <c r="H12" s="235" t="str">
        <f>VLOOKUP(B12,'пр.взв.'!B11:H137,7,FALSE)</f>
        <v>Яйтаков АМ</v>
      </c>
    </row>
    <row r="13" spans="1:8" ht="12.75">
      <c r="A13" s="182"/>
      <c r="B13" s="184"/>
      <c r="C13" s="186"/>
      <c r="D13" s="188"/>
      <c r="E13" s="216"/>
      <c r="F13" s="217"/>
      <c r="G13" s="212"/>
      <c r="H13" s="236"/>
    </row>
    <row r="14" spans="1:8" ht="12.75" customHeight="1">
      <c r="A14" s="182">
        <v>3</v>
      </c>
      <c r="B14" s="184">
        <f>'пр.хода'!Q32</f>
        <v>8</v>
      </c>
      <c r="C14" s="185" t="str">
        <f>VLOOKUP(B14,'пр.взв.'!B13:H44,2,FALSE)</f>
        <v>ГЕЗАЛОВ Самаддин Афган-Оглы</v>
      </c>
      <c r="D14" s="187" t="str">
        <f>VLOOKUP(B14,'пр.взв.'!B13:H137,3,FALSE)</f>
        <v>20.07.1992 кмс</v>
      </c>
      <c r="E14" s="189" t="str">
        <f>VLOOKUP(B14,'пр.взв.'!B13:H44,4,FALSE)</f>
        <v>ПФО</v>
      </c>
      <c r="F14" s="191" t="str">
        <f>VLOOKUP(B14,'пр.взв.'!B13:H44,5,FALSE)</f>
        <v>Пермский Пермь МО</v>
      </c>
      <c r="G14" s="211">
        <f>VLOOKUP(B14,'пр.взв.'!B13:H44,6,FALSE)</f>
        <v>0</v>
      </c>
      <c r="H14" s="235" t="str">
        <f>VLOOKUP(B14,'пр.взв.'!B13:H139,7,FALSE)</f>
        <v>Газеев А</v>
      </c>
    </row>
    <row r="15" spans="1:8" ht="12.75">
      <c r="A15" s="182"/>
      <c r="B15" s="184"/>
      <c r="C15" s="186"/>
      <c r="D15" s="188"/>
      <c r="E15" s="190"/>
      <c r="F15" s="191"/>
      <c r="G15" s="212"/>
      <c r="H15" s="236"/>
    </row>
    <row r="16" spans="1:8" ht="12.75" customHeight="1">
      <c r="A16" s="182">
        <v>5</v>
      </c>
      <c r="B16" s="184">
        <v>7</v>
      </c>
      <c r="C16" s="185" t="str">
        <f>VLOOKUP(B16,'пр.взв.'!B1:H46,2,FALSE)</f>
        <v>ШАКИРОВ Ринат Рафикович</v>
      </c>
      <c r="D16" s="187" t="str">
        <f>VLOOKUP(B16,'пр.взв.'!B15:H139,3,FALSE)</f>
        <v>17.08.1993 кмс</v>
      </c>
      <c r="E16" s="189" t="str">
        <f>VLOOKUP(B16,'пр.взв.'!B15:H46,4,FALSE)</f>
        <v>ПФО</v>
      </c>
      <c r="F16" s="191" t="str">
        <f>VLOOKUP(B16,'пр.взв.'!B15:H46,5,FALSE)</f>
        <v>Нижегородская Выкса ПР</v>
      </c>
      <c r="G16" s="211">
        <f>VLOOKUP(B16,'пр.взв.'!B15:H46,6,FALSE)</f>
        <v>0</v>
      </c>
      <c r="H16" s="235" t="str">
        <f>VLOOKUP(B16,'пр.взв.'!B15:H141,7,FALSE)</f>
        <v>Мухин ДВ</v>
      </c>
    </row>
    <row r="17" spans="1:8" ht="12.75">
      <c r="A17" s="182"/>
      <c r="B17" s="184"/>
      <c r="C17" s="186"/>
      <c r="D17" s="188"/>
      <c r="E17" s="190"/>
      <c r="F17" s="191"/>
      <c r="G17" s="212"/>
      <c r="H17" s="236"/>
    </row>
    <row r="18" spans="1:8" ht="12.75" customHeight="1">
      <c r="A18" s="182">
        <v>5</v>
      </c>
      <c r="B18" s="184">
        <v>2</v>
      </c>
      <c r="C18" s="185" t="str">
        <f>VLOOKUP(B18,'пр.взв.'!B1:H48,2,FALSE)</f>
        <v>КРАСНОГОРСКИЙ Владимир Андреевич</v>
      </c>
      <c r="D18" s="197" t="str">
        <f>VLOOKUP(C18,'пр.взв.'!C1:I48,2,FALSE)</f>
        <v>06.12.1993 кмс</v>
      </c>
      <c r="E18" s="192" t="str">
        <f>VLOOKUP(D18,'пр.взв.'!D1:J48,2,FALSE)</f>
        <v>ПФО</v>
      </c>
      <c r="F18" s="194" t="str">
        <f>VLOOKUP(E18,'пр.взв.'!E1:K48,2,FALSE)</f>
        <v>Нижегородская Выкса ПР</v>
      </c>
      <c r="G18" s="213">
        <f>VLOOKUP(F18,'пр.взв.'!F1:L48,2,FALSE)</f>
        <v>0</v>
      </c>
      <c r="H18" s="244" t="str">
        <f>'пр.взв.'!H9</f>
        <v>Садковский ЕА</v>
      </c>
    </row>
    <row r="19" spans="1:8" ht="12.75">
      <c r="A19" s="182"/>
      <c r="B19" s="184"/>
      <c r="C19" s="186"/>
      <c r="D19" s="198"/>
      <c r="E19" s="193"/>
      <c r="F19" s="195"/>
      <c r="G19" s="214"/>
      <c r="H19" s="236"/>
    </row>
    <row r="20" spans="1:8" ht="12.75" customHeight="1">
      <c r="A20" s="196" t="s">
        <v>51</v>
      </c>
      <c r="B20" s="184">
        <v>15</v>
      </c>
      <c r="C20" s="185" t="str">
        <f>VLOOKUP(B20,'пр.взв.'!B1:H50,2,FALSE)</f>
        <v>ВЛАСОВ Денис Геннадьевич</v>
      </c>
      <c r="D20" s="187" t="str">
        <f>VLOOKUP(B20,'пр.взв.'!B19:H143,3,FALSE)</f>
        <v>27.08.1994 кмс</v>
      </c>
      <c r="E20" s="189" t="str">
        <f>VLOOKUP(B20,'пр.взв.'!B19:H50,4,FALSE)</f>
        <v>ЦФО</v>
      </c>
      <c r="F20" s="191" t="str">
        <f>VLOOKUP(B20,'пр.взв.'!B19:H50,5,FALSE)</f>
        <v>Брянская Брянск Д</v>
      </c>
      <c r="G20" s="211">
        <f>VLOOKUP(B20,'пр.взв.'!B19:H50,6,FALSE)</f>
        <v>0</v>
      </c>
      <c r="H20" s="235" t="str">
        <f>VLOOKUP(B20,'пр.взв.'!B19:H145,7,FALSE)</f>
        <v>Терешок АА Терешок ВА</v>
      </c>
    </row>
    <row r="21" spans="1:8" ht="12.75">
      <c r="A21" s="196"/>
      <c r="B21" s="184"/>
      <c r="C21" s="186"/>
      <c r="D21" s="188"/>
      <c r="E21" s="190"/>
      <c r="F21" s="191"/>
      <c r="G21" s="212"/>
      <c r="H21" s="236"/>
    </row>
    <row r="22" spans="1:8" ht="12.75" customHeight="1">
      <c r="A22" s="196" t="s">
        <v>51</v>
      </c>
      <c r="B22" s="184">
        <v>10</v>
      </c>
      <c r="C22" s="185" t="str">
        <f>VLOOKUP(B22,'пр.взв.'!B2:H52,2,FALSE)</f>
        <v>МОНГУШ Белек Дуранович</v>
      </c>
      <c r="D22" s="187" t="str">
        <f>VLOOKUP(B22,'пр.взв.'!B21:H145,3,FALSE)</f>
        <v>23.02.1992 кмс</v>
      </c>
      <c r="E22" s="189" t="str">
        <f>VLOOKUP(B22,'пр.взв.'!B21:H52,4,FALSE)</f>
        <v>Мос</v>
      </c>
      <c r="F22" s="191" t="str">
        <f>VLOOKUP(B22,'пр.взв.'!B21:H52,5,FALSE)</f>
        <v>Москва МСК С-70</v>
      </c>
      <c r="G22" s="211">
        <f>VLOOKUP(B22,'пр.взв.'!B21:H52,6,FALSE)</f>
        <v>0</v>
      </c>
      <c r="H22" s="235" t="str">
        <f>VLOOKUP(B22,'пр.взв.'!B21:H147,7,FALSE)</f>
        <v>Годовников АВ Монгуш</v>
      </c>
    </row>
    <row r="23" spans="1:8" ht="12.75">
      <c r="A23" s="196"/>
      <c r="B23" s="184"/>
      <c r="C23" s="186"/>
      <c r="D23" s="188"/>
      <c r="E23" s="190"/>
      <c r="F23" s="191"/>
      <c r="G23" s="212"/>
      <c r="H23" s="236"/>
    </row>
    <row r="24" spans="1:8" ht="12.75" customHeight="1">
      <c r="A24" s="196" t="s">
        <v>123</v>
      </c>
      <c r="B24" s="184">
        <v>9</v>
      </c>
      <c r="C24" s="185" t="str">
        <f>VLOOKUP(B24,'пр.взв.'!B2:H54,2,FALSE)</f>
        <v>ПОГОСЯН Тарон Аветикович</v>
      </c>
      <c r="D24" s="187" t="str">
        <f>VLOOKUP(B24,'пр.взв.'!B23:H147,3,FALSE)</f>
        <v>08.07.1993 кмс</v>
      </c>
      <c r="E24" s="189" t="str">
        <f>VLOOKUP(B24,'пр.взв.'!B23:H54,4,FALSE)</f>
        <v>УФО</v>
      </c>
      <c r="F24" s="191" t="str">
        <f>VLOOKUP(B24,'пр.взв.'!B23:H54,5,FALSE)</f>
        <v>Челябинская МО </v>
      </c>
      <c r="G24" s="224">
        <f>VLOOKUP(B24,'пр.взв.'!B23:H54,6,FALSE)</f>
        <v>0</v>
      </c>
      <c r="H24" s="235" t="str">
        <f>VLOOKUP(B24,'пр.взв.'!B23:H149,7,FALSE)</f>
        <v>Питунин АГ</v>
      </c>
    </row>
    <row r="25" spans="1:8" ht="12.75">
      <c r="A25" s="196"/>
      <c r="B25" s="184"/>
      <c r="C25" s="186"/>
      <c r="D25" s="188"/>
      <c r="E25" s="190"/>
      <c r="F25" s="191"/>
      <c r="G25" s="225"/>
      <c r="H25" s="236"/>
    </row>
    <row r="26" spans="1:8" ht="12.75" customHeight="1">
      <c r="A26" s="196" t="s">
        <v>123</v>
      </c>
      <c r="B26" s="184">
        <v>11</v>
      </c>
      <c r="C26" s="185" t="str">
        <f>VLOOKUP(B26,'пр.взв.'!B2:H56,2,FALSE)</f>
        <v>МУСАЕВ Ахмед Исханович</v>
      </c>
      <c r="D26" s="199" t="str">
        <f>VLOOKUP(B26,'пр.взв.'!B25:H149,3,FALSE)</f>
        <v>29.05.1994 кмс</v>
      </c>
      <c r="E26" s="204" t="str">
        <f>VLOOKUP(B26,'пр.взв.'!B25:H56,4,FALSE)</f>
        <v>СКФО</v>
      </c>
      <c r="F26" s="191" t="str">
        <f>VLOOKUP(B26,'пр.взв.'!B25:H56,5,FALSE)</f>
        <v>Чеченская Аргун МО</v>
      </c>
      <c r="G26" s="211">
        <f>VLOOKUP(B26,'пр.взв.'!B25:H56,6,FALSE)</f>
        <v>0</v>
      </c>
      <c r="H26" s="235" t="str">
        <f>VLOOKUP(B26,'пр.взв.'!B25:H151,7,FALSE)</f>
        <v>Абдул-Азиев Х</v>
      </c>
    </row>
    <row r="27" spans="1:8" ht="12.75">
      <c r="A27" s="196"/>
      <c r="B27" s="184"/>
      <c r="C27" s="186"/>
      <c r="D27" s="200"/>
      <c r="E27" s="205"/>
      <c r="F27" s="191"/>
      <c r="G27" s="212"/>
      <c r="H27" s="236"/>
    </row>
    <row r="28" spans="1:8" ht="12.75" customHeight="1">
      <c r="A28" s="196" t="s">
        <v>123</v>
      </c>
      <c r="B28" s="184">
        <v>6</v>
      </c>
      <c r="C28" s="185" t="str">
        <f>VLOOKUP(B28,'пр.взв.'!B2:H58,2,FALSE)</f>
        <v>САФАРОВ Муслим Рустамович</v>
      </c>
      <c r="D28" s="201" t="str">
        <f>VLOOKUP(C28,'пр.взв.'!C2:I58,2,FALSE)</f>
        <v>18.09.1994 кмс</v>
      </c>
      <c r="E28" s="202" t="str">
        <f>VLOOKUP(D28,'пр.взв.'!D2:J58,2,FALSE)</f>
        <v>СЗФО</v>
      </c>
      <c r="F28" s="208" t="str">
        <f>VLOOKUP(E28,'пр.взв.'!E2:K58,2,FALSE)</f>
        <v>Р. Коми Сыктывкар МО</v>
      </c>
      <c r="G28" s="229">
        <f>VLOOKUP(F28,'пр.взв.'!F2:L58,2,FALSE)</f>
        <v>0</v>
      </c>
      <c r="H28" s="245" t="str">
        <f>'пр.взв.'!H17</f>
        <v>Поликарпова НЮ</v>
      </c>
    </row>
    <row r="29" spans="1:8" ht="12.75">
      <c r="A29" s="196"/>
      <c r="B29" s="184"/>
      <c r="C29" s="186"/>
      <c r="D29" s="198"/>
      <c r="E29" s="203"/>
      <c r="F29" s="207"/>
      <c r="G29" s="230"/>
      <c r="H29" s="246"/>
    </row>
    <row r="30" spans="1:8" ht="12.75">
      <c r="A30" s="196" t="s">
        <v>123</v>
      </c>
      <c r="B30" s="184">
        <v>12</v>
      </c>
      <c r="C30" s="185" t="str">
        <f>VLOOKUP(B30,'пр.взв.'!B2:H60,2,FALSE)</f>
        <v>АЮБОВ Хамзат Рахманович</v>
      </c>
      <c r="D30" s="210" t="str">
        <f>VLOOKUP(B30,'пр.взв.'!B29:H153,3,FALSE)</f>
        <v>15.06.1992 кмс</v>
      </c>
      <c r="E30" s="204" t="str">
        <f>VLOOKUP(B30,'пр.взв.'!B29:H60,4,FALSE)</f>
        <v>СКФО</v>
      </c>
      <c r="F30" s="209" t="str">
        <f>VLOOKUP(B30,'пр.взв.'!B29:H60,5,FALSE)</f>
        <v>Чеченская Грозный ЛОК</v>
      </c>
      <c r="G30" s="231">
        <f>VLOOKUP(B30,'пр.взв.'!B29:H60,6,FALSE)</f>
        <v>0</v>
      </c>
      <c r="H30" s="235" t="str">
        <f>VLOOKUP(B30,'пр.взв.'!B29:H155,7,FALSE)</f>
        <v>Султанов Л</v>
      </c>
    </row>
    <row r="31" spans="1:8" ht="12.75">
      <c r="A31" s="196"/>
      <c r="B31" s="184"/>
      <c r="C31" s="186"/>
      <c r="D31" s="200"/>
      <c r="E31" s="205"/>
      <c r="F31" s="209"/>
      <c r="G31" s="232"/>
      <c r="H31" s="236"/>
    </row>
    <row r="32" spans="1:8" ht="12.75">
      <c r="A32" s="196" t="s">
        <v>124</v>
      </c>
      <c r="B32" s="184">
        <v>1</v>
      </c>
      <c r="C32" s="185" t="str">
        <f>VLOOKUP(B32,'пр.взв.'!B3:H62,2,FALSE)</f>
        <v>КУБАРЬКОВ Андрей Васильевич</v>
      </c>
      <c r="D32" s="201" t="str">
        <f>VLOOKUP(C32,'пр.взв.'!C3:I62,2,FALSE)</f>
        <v>25.08.1993 кмс</v>
      </c>
      <c r="E32" s="187" t="str">
        <f>VLOOKUP(D32,'пр.взв.'!D3:J62,2,FALSE)</f>
        <v>ПФО</v>
      </c>
      <c r="F32" s="206" t="str">
        <f>VLOOKUP(E32,'пр.взв.'!E3:K62,2,FALSE)</f>
        <v>Нижегородская Выкса ПР</v>
      </c>
      <c r="G32" s="228">
        <f>VLOOKUP(F32,'пр.взв.'!F3:L62,2,FALSE)</f>
        <v>0</v>
      </c>
      <c r="H32" s="245" t="str">
        <f>'пр.взв.'!H7</f>
        <v>Рогов ДС</v>
      </c>
    </row>
    <row r="33" spans="1:8" ht="12.75">
      <c r="A33" s="196"/>
      <c r="B33" s="184"/>
      <c r="C33" s="186"/>
      <c r="D33" s="198"/>
      <c r="E33" s="188"/>
      <c r="F33" s="207"/>
      <c r="G33" s="227"/>
      <c r="H33" s="246"/>
    </row>
    <row r="34" spans="1:8" ht="12.75">
      <c r="A34" s="196" t="s">
        <v>124</v>
      </c>
      <c r="B34" s="184">
        <v>3</v>
      </c>
      <c r="C34" s="185" t="str">
        <f>VLOOKUP(B34,'пр.взв.'!B3:H64,2,FALSE)</f>
        <v>НАГАПЕТЯН Арутюн Хачатурович</v>
      </c>
      <c r="D34" s="201" t="str">
        <f>VLOOKUP(C34,'пр.взв.'!C3:I64,2,FALSE)</f>
        <v>02.08.1994 1</v>
      </c>
      <c r="E34" s="187" t="str">
        <f>VLOOKUP(D34,'пр.взв.'!D3:J64,2,FALSE)</f>
        <v>ЮФО</v>
      </c>
      <c r="F34" s="206" t="str">
        <f>VLOOKUP(E34,'пр.взв.'!E3:K64,2,FALSE)</f>
        <v>Краснодарский Курганинск ФКС</v>
      </c>
      <c r="G34" s="226">
        <f>VLOOKUP(F34,'пр.взв.'!F3:L64,2,FALSE)</f>
        <v>0</v>
      </c>
      <c r="H34" s="245" t="str">
        <f>'пр.взв.'!H11</f>
        <v>Нефедов НИ</v>
      </c>
    </row>
    <row r="35" spans="1:8" ht="12.75">
      <c r="A35" s="196"/>
      <c r="B35" s="184"/>
      <c r="C35" s="186"/>
      <c r="D35" s="198"/>
      <c r="E35" s="188"/>
      <c r="F35" s="207"/>
      <c r="G35" s="227"/>
      <c r="H35" s="246"/>
    </row>
    <row r="36" spans="1:8" ht="12.75">
      <c r="A36" s="196" t="s">
        <v>124</v>
      </c>
      <c r="B36" s="184">
        <v>14</v>
      </c>
      <c r="C36" s="185" t="str">
        <f>VLOOKUP(B36,'пр.взв.'!B3:H66,2,FALSE)</f>
        <v>ДОСКАЗИЕВ Азамат Русланович </v>
      </c>
      <c r="D36" s="201" t="str">
        <f>VLOOKUP(C36,'пр.взв.'!C3:I66,2,FALSE)</f>
        <v>15.11.1994 1</v>
      </c>
      <c r="E36" s="187" t="str">
        <f>VLOOKUP(D36,'пр.взв.'!D3:J66,2,FALSE)</f>
        <v>ЮФО</v>
      </c>
      <c r="F36" s="206" t="str">
        <f>VLOOKUP(E36,'пр.взв.'!E3:K66,2,FALSE)</f>
        <v>Краснодарский Курганинск ФКС</v>
      </c>
      <c r="G36" s="226">
        <f>VLOOKUP(F36,'пр.взв.'!F3:L66,2,FALSE)</f>
        <v>0</v>
      </c>
      <c r="H36" s="245" t="str">
        <f>'пр.взв.'!H33</f>
        <v>Слободяник ВВ Жамкачиев АХ</v>
      </c>
    </row>
    <row r="37" spans="1:8" ht="12.75">
      <c r="A37" s="196"/>
      <c r="B37" s="184"/>
      <c r="C37" s="186"/>
      <c r="D37" s="198"/>
      <c r="E37" s="188"/>
      <c r="F37" s="207"/>
      <c r="G37" s="227"/>
      <c r="H37" s="246"/>
    </row>
    <row r="38" spans="1:8" ht="12.75">
      <c r="A38" s="196" t="s">
        <v>124</v>
      </c>
      <c r="B38" s="184">
        <v>4</v>
      </c>
      <c r="C38" s="185" t="str">
        <f>VLOOKUP(B38,'пр.взв.'!B3:H68,2,FALSE)</f>
        <v>ЛАЗУТИН Павел Алексеевич</v>
      </c>
      <c r="D38" s="197" t="str">
        <f>VLOOKUP(C38,'пр.взв.'!C3:I68,2,FALSE)</f>
        <v>05.03.1994 кмс</v>
      </c>
      <c r="E38" s="217" t="str">
        <f>VLOOKUP(D38,'пр.взв.'!D3:J68,2,FALSE)</f>
        <v>ЦФО</v>
      </c>
      <c r="F38" s="208" t="str">
        <f>VLOOKUP(E38,'пр.взв.'!E3:K68,2,FALSE)</f>
        <v>Владимирская Ковров МО </v>
      </c>
      <c r="G38" s="228">
        <f>VLOOKUP(F38,'пр.взв.'!F3:L68,2,FALSE)</f>
        <v>0</v>
      </c>
      <c r="H38" s="245" t="str">
        <f>'пр.взв.'!H13</f>
        <v>Сипач АН</v>
      </c>
    </row>
    <row r="39" spans="1:8" ht="13.5" thickBot="1">
      <c r="A39" s="196"/>
      <c r="B39" s="215"/>
      <c r="C39" s="186"/>
      <c r="D39" s="198"/>
      <c r="E39" s="188"/>
      <c r="F39" s="207"/>
      <c r="G39" s="227"/>
      <c r="H39" s="246"/>
    </row>
    <row r="42" spans="1:7" ht="15">
      <c r="A42" s="72" t="str">
        <f>HYPERLINK('[2]реквизиты'!$A$6)</f>
        <v>Гл. судья, судья МК</v>
      </c>
      <c r="B42" s="73"/>
      <c r="C42" s="74"/>
      <c r="D42" s="75"/>
      <c r="E42" s="75"/>
      <c r="F42" s="75"/>
      <c r="G42" s="76" t="str">
        <f>'[1]реквизиты'!$G$7</f>
        <v>А.Б. Рыбаков</v>
      </c>
    </row>
    <row r="43" spans="1:7" ht="15">
      <c r="A43" s="73"/>
      <c r="B43" s="73"/>
      <c r="C43" s="74"/>
      <c r="D43" s="5"/>
      <c r="E43" s="5"/>
      <c r="F43" s="5"/>
      <c r="G43" s="77" t="str">
        <f>'[1]реквизиты'!$G$8</f>
        <v>/г.Чебоксары/</v>
      </c>
    </row>
    <row r="44" spans="1:7" ht="15">
      <c r="A44" s="73"/>
      <c r="B44" s="73"/>
      <c r="C44" s="74"/>
      <c r="D44" s="5"/>
      <c r="E44" s="5"/>
      <c r="F44" s="5"/>
      <c r="G44" s="5"/>
    </row>
    <row r="45" spans="1:7" ht="15">
      <c r="A45" s="72" t="str">
        <f>HYPERLINK('[2]реквизиты'!$A$8)</f>
        <v>Гл. секретарь, судья МК</v>
      </c>
      <c r="B45" s="73"/>
      <c r="C45" s="74"/>
      <c r="D45" s="75"/>
      <c r="E45" s="75"/>
      <c r="F45" s="75"/>
      <c r="G45" s="76" t="str">
        <f>'[1]реквизиты'!$G$9</f>
        <v>Н.Ю. Глушкова</v>
      </c>
    </row>
    <row r="46" spans="1:8" ht="15">
      <c r="A46" s="73"/>
      <c r="B46" s="73"/>
      <c r="C46" s="73"/>
      <c r="D46" s="5"/>
      <c r="E46" s="5"/>
      <c r="F46" s="5"/>
      <c r="G46" s="77" t="str">
        <f>'[1]реквизиты'!$G$10</f>
        <v>/г. Рязань/</v>
      </c>
      <c r="H46" s="5"/>
    </row>
  </sheetData>
  <sheetProtection/>
  <mergeCells count="140">
    <mergeCell ref="H28:H29"/>
    <mergeCell ref="H30:H31"/>
    <mergeCell ref="H32:H33"/>
    <mergeCell ref="H34:H35"/>
    <mergeCell ref="H36:H37"/>
    <mergeCell ref="H38:H39"/>
    <mergeCell ref="H14:H15"/>
    <mergeCell ref="H16:H17"/>
    <mergeCell ref="H18:H19"/>
    <mergeCell ref="H20:H21"/>
    <mergeCell ref="H24:H25"/>
    <mergeCell ref="H26:H27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G36:G37"/>
    <mergeCell ref="G38:G39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A26:A27"/>
    <mergeCell ref="B26:B27"/>
    <mergeCell ref="C26:C27"/>
    <mergeCell ref="E22:E23"/>
    <mergeCell ref="F22:F23"/>
    <mergeCell ref="F24:F25"/>
    <mergeCell ref="B24:B25"/>
    <mergeCell ref="C24:C25"/>
    <mergeCell ref="E28:E29"/>
    <mergeCell ref="D24:D25"/>
    <mergeCell ref="E24:E25"/>
    <mergeCell ref="E26:E27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D36" sqref="D36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5.8515625" style="0" customWidth="1"/>
    <col min="6" max="6" width="15.7109375" style="0" customWidth="1"/>
    <col min="7" max="7" width="23.140625" style="0" customWidth="1"/>
    <col min="8" max="8" width="6.421875" style="0" customWidth="1"/>
    <col min="9" max="9" width="6.8515625" style="0" customWidth="1"/>
  </cols>
  <sheetData>
    <row r="1" spans="1:9" ht="32.25" customHeight="1">
      <c r="A1" s="267" t="str">
        <f>HYPERLINK('[1]реквизиты'!$A$2)</f>
        <v>Первенство России среди юниоров 1992 - 93 гг.р.</v>
      </c>
      <c r="B1" s="268"/>
      <c r="C1" s="268"/>
      <c r="D1" s="268"/>
      <c r="E1" s="268"/>
      <c r="F1" s="268"/>
      <c r="G1" s="268"/>
      <c r="H1" s="268"/>
      <c r="I1" s="268"/>
    </row>
    <row r="2" spans="4:5" ht="27" customHeight="1">
      <c r="D2" s="55" t="s">
        <v>11</v>
      </c>
      <c r="E2" s="80" t="str">
        <f>HYPERLINK('пр.взв.'!D4)</f>
        <v>в.к.    48   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247" t="s">
        <v>13</v>
      </c>
      <c r="B5" s="247" t="s">
        <v>4</v>
      </c>
      <c r="C5" s="253" t="s">
        <v>5</v>
      </c>
      <c r="D5" s="247" t="s">
        <v>14</v>
      </c>
      <c r="E5" s="249" t="s">
        <v>15</v>
      </c>
      <c r="F5" s="250"/>
      <c r="G5" s="247" t="s">
        <v>16</v>
      </c>
      <c r="H5" s="247" t="s">
        <v>17</v>
      </c>
      <c r="I5" s="247" t="s">
        <v>18</v>
      </c>
    </row>
    <row r="6" spans="1:9" ht="12.75">
      <c r="A6" s="248"/>
      <c r="B6" s="248"/>
      <c r="C6" s="248"/>
      <c r="D6" s="248"/>
      <c r="E6" s="251"/>
      <c r="F6" s="252"/>
      <c r="G6" s="248"/>
      <c r="H6" s="248"/>
      <c r="I6" s="248"/>
    </row>
    <row r="7" spans="1:9" ht="12.75">
      <c r="A7" s="254"/>
      <c r="B7" s="255">
        <v>5</v>
      </c>
      <c r="C7" s="256" t="str">
        <f>VLOOKUP(B7,'пр.взв.'!B7:D22,2,FALSE)</f>
        <v>ТОКАРЕВ Герман Анатольевич</v>
      </c>
      <c r="D7" s="256" t="str">
        <f>VLOOKUP(B7,'пр.взв.'!B7:F22,3,FALSE)</f>
        <v>31.12.1993 кмс</v>
      </c>
      <c r="E7" s="258" t="str">
        <f>VLOOKUP(B7,'пр.взв.'!B7:F22,4,FALSE)</f>
        <v>СФО</v>
      </c>
      <c r="F7" s="260" t="str">
        <f>VLOOKUP(B7,'пр.взв.'!B7:G22,5,FALSE)</f>
        <v>Республика Алтай Д</v>
      </c>
      <c r="G7" s="262"/>
      <c r="H7" s="263"/>
      <c r="I7" s="247"/>
    </row>
    <row r="8" spans="1:9" ht="12.75">
      <c r="A8" s="254"/>
      <c r="B8" s="247"/>
      <c r="C8" s="257"/>
      <c r="D8" s="257"/>
      <c r="E8" s="259"/>
      <c r="F8" s="261"/>
      <c r="G8" s="262"/>
      <c r="H8" s="263"/>
      <c r="I8" s="247"/>
    </row>
    <row r="9" spans="1:9" ht="12.75">
      <c r="A9" s="264"/>
      <c r="B9" s="255">
        <v>2</v>
      </c>
      <c r="C9" s="256" t="str">
        <f>VLOOKUP(B9,'пр.взв.'!B7:D24,2,FALSE)</f>
        <v>КРАСНОГОРСКИЙ Владимир Андреевич</v>
      </c>
      <c r="D9" s="256" t="str">
        <f>VLOOKUP(B9,'пр.взв.'!B7:F24,3,FALSE)</f>
        <v>06.12.1993 кмс</v>
      </c>
      <c r="E9" s="258" t="str">
        <f>VLOOKUP(B9,'пр.взв.'!B9:F24,4,FALSE)</f>
        <v>ПФО</v>
      </c>
      <c r="F9" s="260" t="str">
        <f>VLOOKUP(B9,'пр.взв.'!B7:G24,5,FALSE)</f>
        <v>Нижегородская Выкса ПР</v>
      </c>
      <c r="G9" s="262"/>
      <c r="H9" s="247"/>
      <c r="I9" s="247"/>
    </row>
    <row r="10" spans="1:9" ht="12.75">
      <c r="A10" s="264"/>
      <c r="B10" s="247"/>
      <c r="C10" s="257"/>
      <c r="D10" s="257"/>
      <c r="E10" s="265"/>
      <c r="F10" s="266"/>
      <c r="G10" s="262"/>
      <c r="H10" s="247"/>
      <c r="I10" s="247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1" t="s">
        <v>23</v>
      </c>
    </row>
    <row r="16" spans="3:5" ht="24.75" customHeight="1">
      <c r="C16" s="57" t="s">
        <v>20</v>
      </c>
      <c r="E16" s="80" t="str">
        <f>HYPERLINK('пр.взв.'!D4)</f>
        <v>в.к.    48    кг.</v>
      </c>
    </row>
    <row r="17" spans="1:9" ht="12.75" customHeight="1">
      <c r="A17" s="247" t="s">
        <v>13</v>
      </c>
      <c r="B17" s="247" t="s">
        <v>4</v>
      </c>
      <c r="C17" s="253" t="s">
        <v>5</v>
      </c>
      <c r="D17" s="247" t="s">
        <v>14</v>
      </c>
      <c r="E17" s="249" t="s">
        <v>15</v>
      </c>
      <c r="F17" s="250"/>
      <c r="G17" s="247" t="s">
        <v>16</v>
      </c>
      <c r="H17" s="247" t="s">
        <v>17</v>
      </c>
      <c r="I17" s="247" t="s">
        <v>18</v>
      </c>
    </row>
    <row r="18" spans="1:9" ht="12.75">
      <c r="A18" s="248"/>
      <c r="B18" s="248"/>
      <c r="C18" s="248"/>
      <c r="D18" s="248"/>
      <c r="E18" s="251"/>
      <c r="F18" s="252"/>
      <c r="G18" s="248"/>
      <c r="H18" s="248"/>
      <c r="I18" s="248"/>
    </row>
    <row r="19" spans="1:9" ht="12.75">
      <c r="A19" s="254"/>
      <c r="B19" s="255">
        <v>8</v>
      </c>
      <c r="C19" s="256" t="str">
        <f>VLOOKUP(B19,'пр.взв.'!B1:D34,2,FALSE)</f>
        <v>ГЕЗАЛОВ Самаддин Афган-Оглы</v>
      </c>
      <c r="D19" s="256" t="str">
        <f>VLOOKUP(B19,'пр.взв.'!B1:F34,3,FALSE)</f>
        <v>20.07.1992 кмс</v>
      </c>
      <c r="E19" s="258" t="str">
        <f>VLOOKUP(B19,'пр.взв.'!B1:F34,4,FALSE)</f>
        <v>ПФО</v>
      </c>
      <c r="F19" s="260" t="str">
        <f>VLOOKUP(B19,'пр.взв.'!B1:G34,5,FALSE)</f>
        <v>Пермский Пермь МО</v>
      </c>
      <c r="G19" s="262"/>
      <c r="H19" s="263"/>
      <c r="I19" s="247"/>
    </row>
    <row r="20" spans="1:9" ht="12.75">
      <c r="A20" s="254"/>
      <c r="B20" s="247"/>
      <c r="C20" s="257"/>
      <c r="D20" s="257"/>
      <c r="E20" s="259"/>
      <c r="F20" s="261"/>
      <c r="G20" s="262"/>
      <c r="H20" s="263"/>
      <c r="I20" s="247"/>
    </row>
    <row r="21" spans="1:9" ht="12.75">
      <c r="A21" s="264"/>
      <c r="B21" s="255">
        <v>7</v>
      </c>
      <c r="C21" s="256" t="str">
        <f>VLOOKUP(B21,'пр.взв.'!B1:D36,2,FALSE)</f>
        <v>ШАКИРОВ Ринат Рафикович</v>
      </c>
      <c r="D21" s="256" t="str">
        <f>VLOOKUP(B21,'пр.взв.'!B1:F36,3,FALSE)</f>
        <v>17.08.1993 кмс</v>
      </c>
      <c r="E21" s="258" t="str">
        <f>VLOOKUP(B21,'пр.взв.'!B2:F36,4,FALSE)</f>
        <v>ПФО</v>
      </c>
      <c r="F21" s="260" t="str">
        <f>VLOOKUP(B21,'пр.взв.'!B1:G36,5,FALSE)</f>
        <v>Нижегородская Выкса ПР</v>
      </c>
      <c r="G21" s="262"/>
      <c r="H21" s="247"/>
      <c r="I21" s="247"/>
    </row>
    <row r="22" spans="1:9" ht="12.75">
      <c r="A22" s="264"/>
      <c r="B22" s="247"/>
      <c r="C22" s="257"/>
      <c r="D22" s="257"/>
      <c r="E22" s="265"/>
      <c r="F22" s="266"/>
      <c r="G22" s="262"/>
      <c r="H22" s="247"/>
      <c r="I22" s="247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80" t="str">
        <f>HYPERLINK('пр.взв.'!D4)</f>
        <v>в.к.    48    кг.</v>
      </c>
    </row>
    <row r="30" spans="1:9" ht="12.75" customHeight="1">
      <c r="A30" s="247" t="s">
        <v>13</v>
      </c>
      <c r="B30" s="247" t="s">
        <v>4</v>
      </c>
      <c r="C30" s="253" t="s">
        <v>5</v>
      </c>
      <c r="D30" s="247" t="s">
        <v>14</v>
      </c>
      <c r="E30" s="249" t="s">
        <v>15</v>
      </c>
      <c r="F30" s="250"/>
      <c r="G30" s="247" t="s">
        <v>16</v>
      </c>
      <c r="H30" s="247" t="s">
        <v>17</v>
      </c>
      <c r="I30" s="247" t="s">
        <v>18</v>
      </c>
    </row>
    <row r="31" spans="1:9" ht="12.75">
      <c r="A31" s="248"/>
      <c r="B31" s="248"/>
      <c r="C31" s="248"/>
      <c r="D31" s="248"/>
      <c r="E31" s="251"/>
      <c r="F31" s="252"/>
      <c r="G31" s="248"/>
      <c r="H31" s="248"/>
      <c r="I31" s="248"/>
    </row>
    <row r="32" spans="1:9" ht="12.75">
      <c r="A32" s="254"/>
      <c r="B32" s="255">
        <v>13</v>
      </c>
      <c r="C32" s="256" t="str">
        <f>VLOOKUP(B32,'пр.взв.'!B3:D47,2,FALSE)</f>
        <v>ЩЕРБАКОВ Артем Владимирович</v>
      </c>
      <c r="D32" s="256" t="str">
        <f>VLOOKUP(B32,'пр.взв.'!B3:F47,3,FALSE)</f>
        <v>23.10.1994 кмс</v>
      </c>
      <c r="E32" s="258" t="str">
        <f>VLOOKUP(B32,'пр.взв.'!B3:F47,4,FALSE)</f>
        <v>ПФО</v>
      </c>
      <c r="F32" s="260" t="str">
        <f>VLOOKUP(B32,'пр.взв.'!B3:G47,5,FALSE)</f>
        <v>Чувашская Р Чебоксары МО</v>
      </c>
      <c r="G32" s="262"/>
      <c r="H32" s="263"/>
      <c r="I32" s="247"/>
    </row>
    <row r="33" spans="1:9" ht="12.75">
      <c r="A33" s="254"/>
      <c r="B33" s="247"/>
      <c r="C33" s="257"/>
      <c r="D33" s="257"/>
      <c r="E33" s="259"/>
      <c r="F33" s="261"/>
      <c r="G33" s="262"/>
      <c r="H33" s="263"/>
      <c r="I33" s="247"/>
    </row>
    <row r="34" spans="1:9" ht="12.75">
      <c r="A34" s="264"/>
      <c r="B34" s="255">
        <v>16</v>
      </c>
      <c r="C34" s="256" t="str">
        <f>VLOOKUP(B34,'пр.взв.'!B3:D49,2,FALSE)</f>
        <v>ПАВЛОВ Николай Владимирович</v>
      </c>
      <c r="D34" s="256" t="str">
        <f>VLOOKUP(B34,'пр.взв.'!B3:F49,3,FALSE)</f>
        <v>29.03.1992 кмс</v>
      </c>
      <c r="E34" s="258" t="str">
        <f>VLOOKUP(B34,'пр.взв.'!B3:F49,4,FALSE)</f>
        <v>ЦФО</v>
      </c>
      <c r="F34" s="260" t="str">
        <f>VLOOKUP(B34,'пр.взв.'!B3:G49,5,FALSE)</f>
        <v>Ярославская Ярославль МО</v>
      </c>
      <c r="G34" s="262"/>
      <c r="H34" s="247"/>
      <c r="I34" s="247"/>
    </row>
    <row r="35" spans="1:9" ht="12.75">
      <c r="A35" s="264"/>
      <c r="B35" s="247"/>
      <c r="C35" s="257"/>
      <c r="D35" s="257"/>
      <c r="E35" s="265"/>
      <c r="F35" s="266"/>
      <c r="G35" s="262"/>
      <c r="H35" s="247"/>
      <c r="I35" s="247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 t="e">
        <f>HYPERLINK('[1]реквизиты'!$A$20)</f>
        <v>#REF!</v>
      </c>
      <c r="B42" s="51"/>
      <c r="C42" s="51"/>
      <c r="D42" s="51"/>
      <c r="E42" s="4"/>
      <c r="F42" s="59" t="e">
        <f>HYPERLINK('[1]реквизиты'!$G$20)</f>
        <v>#REF!</v>
      </c>
      <c r="G42" s="53" t="e">
        <f>HYPERLINK('[1]реквизиты'!$G$21)</f>
        <v>#REF!</v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 t="e">
        <f>HYPERLINK('[1]реквизиты'!$A$22)</f>
        <v>#REF!</v>
      </c>
      <c r="C44" s="51"/>
      <c r="D44" s="51"/>
      <c r="E44" s="52"/>
      <c r="F44" s="59" t="e">
        <f>HYPERLINK('[1]реквизиты'!$G$22)</f>
        <v>#REF!</v>
      </c>
      <c r="G44" s="54" t="e">
        <f>HYPERLINK('[1]реквизиты'!$G$23)</f>
        <v>#REF!</v>
      </c>
    </row>
  </sheetData>
  <sheetProtection/>
  <mergeCells count="79">
    <mergeCell ref="I32:I33"/>
    <mergeCell ref="I34:I35"/>
    <mergeCell ref="I17:I18"/>
    <mergeCell ref="I19:I20"/>
    <mergeCell ref="I21:I22"/>
    <mergeCell ref="I7:I8"/>
    <mergeCell ref="I9:I10"/>
    <mergeCell ref="G30:G31"/>
    <mergeCell ref="H30:H31"/>
    <mergeCell ref="E21:E22"/>
    <mergeCell ref="F21:F22"/>
    <mergeCell ref="G21:G22"/>
    <mergeCell ref="E34:E35"/>
    <mergeCell ref="F34:F35"/>
    <mergeCell ref="G34:G35"/>
    <mergeCell ref="H34:H35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G32:G33"/>
    <mergeCell ref="G19:G20"/>
    <mergeCell ref="H19:H20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E19:E20"/>
    <mergeCell ref="F19:F20"/>
    <mergeCell ref="G17:G18"/>
    <mergeCell ref="H17:H18"/>
    <mergeCell ref="E17:F18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22">
      <selection activeCell="F25" sqref="F25:F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0.8515625" style="0" customWidth="1"/>
    <col min="8" max="8" width="11.421875" style="0" customWidth="1"/>
  </cols>
  <sheetData>
    <row r="1" spans="1:8" ht="29.25" customHeight="1">
      <c r="A1" s="238" t="s">
        <v>27</v>
      </c>
      <c r="B1" s="238"/>
      <c r="C1" s="238"/>
      <c r="D1" s="238"/>
      <c r="E1" s="238"/>
      <c r="F1" s="238"/>
      <c r="G1" s="238"/>
      <c r="H1" s="238"/>
    </row>
    <row r="2" spans="1:8" ht="29.25" customHeight="1">
      <c r="A2" s="267" t="str">
        <f>HYPERLINK('[1]реквизиты'!$A$2)</f>
        <v>Первенство России среди юниоров 1992 - 93 гг.р.</v>
      </c>
      <c r="B2" s="268"/>
      <c r="C2" s="268"/>
      <c r="D2" s="268"/>
      <c r="E2" s="268"/>
      <c r="F2" s="268"/>
      <c r="G2" s="268"/>
      <c r="H2" s="268"/>
    </row>
    <row r="3" spans="1:7" ht="12.75" customHeight="1">
      <c r="A3" s="242" t="str">
        <f>HYPERLINK('[1]реквизиты'!$A$3)</f>
        <v>13 - 17 февраля 2012 г.               г. Кстово</v>
      </c>
      <c r="B3" s="242"/>
      <c r="C3" s="242"/>
      <c r="D3" s="242"/>
      <c r="E3" s="242"/>
      <c r="F3" s="242"/>
      <c r="G3" s="242"/>
    </row>
    <row r="4" spans="4:5" ht="12.75" customHeight="1">
      <c r="D4" s="277" t="s">
        <v>122</v>
      </c>
      <c r="E4" s="277"/>
    </row>
    <row r="5" spans="1:8" ht="12.75" customHeight="1">
      <c r="A5" s="248" t="s">
        <v>9</v>
      </c>
      <c r="B5" s="275" t="s">
        <v>4</v>
      </c>
      <c r="C5" s="248" t="s">
        <v>5</v>
      </c>
      <c r="D5" s="248" t="s">
        <v>6</v>
      </c>
      <c r="E5" s="278" t="s">
        <v>7</v>
      </c>
      <c r="F5" s="217"/>
      <c r="G5" s="248" t="s">
        <v>10</v>
      </c>
      <c r="H5" s="248" t="s">
        <v>8</v>
      </c>
    </row>
    <row r="6" spans="1:8" ht="12.75">
      <c r="A6" s="253"/>
      <c r="B6" s="276"/>
      <c r="C6" s="253"/>
      <c r="D6" s="253"/>
      <c r="E6" s="279"/>
      <c r="F6" s="188"/>
      <c r="G6" s="253"/>
      <c r="H6" s="253"/>
    </row>
    <row r="7" spans="1:8" ht="12.75">
      <c r="A7" s="247">
        <v>1</v>
      </c>
      <c r="B7" s="271">
        <v>1</v>
      </c>
      <c r="C7" s="273" t="s">
        <v>112</v>
      </c>
      <c r="D7" s="269" t="s">
        <v>113</v>
      </c>
      <c r="E7" s="269" t="s">
        <v>54</v>
      </c>
      <c r="F7" s="269" t="s">
        <v>114</v>
      </c>
      <c r="G7" s="269"/>
      <c r="H7" s="269" t="s">
        <v>115</v>
      </c>
    </row>
    <row r="8" spans="1:8" ht="12.75" customHeight="1">
      <c r="A8" s="247"/>
      <c r="B8" s="272"/>
      <c r="C8" s="274"/>
      <c r="D8" s="270"/>
      <c r="E8" s="270"/>
      <c r="F8" s="270"/>
      <c r="G8" s="270"/>
      <c r="H8" s="270"/>
    </row>
    <row r="9" spans="1:8" ht="12.75">
      <c r="A9" s="247">
        <v>2</v>
      </c>
      <c r="B9" s="271">
        <v>2</v>
      </c>
      <c r="C9" s="273" t="s">
        <v>120</v>
      </c>
      <c r="D9" s="269" t="s">
        <v>121</v>
      </c>
      <c r="E9" s="269" t="s">
        <v>54</v>
      </c>
      <c r="F9" s="269" t="s">
        <v>114</v>
      </c>
      <c r="G9" s="269"/>
      <c r="H9" s="269" t="s">
        <v>119</v>
      </c>
    </row>
    <row r="10" spans="1:8" ht="15" customHeight="1">
      <c r="A10" s="247"/>
      <c r="B10" s="272"/>
      <c r="C10" s="274"/>
      <c r="D10" s="270"/>
      <c r="E10" s="270"/>
      <c r="F10" s="270"/>
      <c r="G10" s="270"/>
      <c r="H10" s="270"/>
    </row>
    <row r="11" spans="1:8" ht="12.75">
      <c r="A11" s="247">
        <v>3</v>
      </c>
      <c r="B11" s="271">
        <v>3</v>
      </c>
      <c r="C11" s="273" t="s">
        <v>83</v>
      </c>
      <c r="D11" s="269" t="s">
        <v>84</v>
      </c>
      <c r="E11" s="269" t="s">
        <v>63</v>
      </c>
      <c r="F11" s="269" t="s">
        <v>85</v>
      </c>
      <c r="G11" s="269"/>
      <c r="H11" s="269" t="s">
        <v>86</v>
      </c>
    </row>
    <row r="12" spans="1:8" ht="15" customHeight="1">
      <c r="A12" s="247"/>
      <c r="B12" s="272"/>
      <c r="C12" s="274"/>
      <c r="D12" s="270"/>
      <c r="E12" s="270"/>
      <c r="F12" s="270"/>
      <c r="G12" s="270"/>
      <c r="H12" s="270"/>
    </row>
    <row r="13" spans="1:8" ht="15" customHeight="1">
      <c r="A13" s="247">
        <v>4</v>
      </c>
      <c r="B13" s="271">
        <v>4</v>
      </c>
      <c r="C13" s="273" t="s">
        <v>108</v>
      </c>
      <c r="D13" s="269" t="s">
        <v>109</v>
      </c>
      <c r="E13" s="269" t="s">
        <v>59</v>
      </c>
      <c r="F13" s="269" t="s">
        <v>110</v>
      </c>
      <c r="G13" s="269"/>
      <c r="H13" s="269" t="s">
        <v>111</v>
      </c>
    </row>
    <row r="14" spans="1:8" ht="15.75" customHeight="1">
      <c r="A14" s="247"/>
      <c r="B14" s="272"/>
      <c r="C14" s="274"/>
      <c r="D14" s="270"/>
      <c r="E14" s="270"/>
      <c r="F14" s="270"/>
      <c r="G14" s="270"/>
      <c r="H14" s="270"/>
    </row>
    <row r="15" spans="1:8" ht="12.75">
      <c r="A15" s="247">
        <v>5</v>
      </c>
      <c r="B15" s="271">
        <v>5</v>
      </c>
      <c r="C15" s="273" t="s">
        <v>66</v>
      </c>
      <c r="D15" s="269" t="s">
        <v>67</v>
      </c>
      <c r="E15" s="269" t="s">
        <v>60</v>
      </c>
      <c r="F15" s="269" t="s">
        <v>68</v>
      </c>
      <c r="G15" s="269"/>
      <c r="H15" s="269" t="s">
        <v>69</v>
      </c>
    </row>
    <row r="16" spans="1:8" ht="15" customHeight="1">
      <c r="A16" s="247"/>
      <c r="B16" s="272"/>
      <c r="C16" s="274"/>
      <c r="D16" s="270"/>
      <c r="E16" s="270"/>
      <c r="F16" s="270"/>
      <c r="G16" s="270"/>
      <c r="H16" s="270"/>
    </row>
    <row r="17" spans="1:8" ht="12.75">
      <c r="A17" s="247">
        <v>6</v>
      </c>
      <c r="B17" s="271">
        <v>6</v>
      </c>
      <c r="C17" s="273" t="s">
        <v>74</v>
      </c>
      <c r="D17" s="269" t="s">
        <v>75</v>
      </c>
      <c r="E17" s="269" t="s">
        <v>76</v>
      </c>
      <c r="F17" s="269" t="s">
        <v>78</v>
      </c>
      <c r="G17" s="269"/>
      <c r="H17" s="269" t="s">
        <v>77</v>
      </c>
    </row>
    <row r="18" spans="1:8" ht="15" customHeight="1">
      <c r="A18" s="247"/>
      <c r="B18" s="272"/>
      <c r="C18" s="274"/>
      <c r="D18" s="270"/>
      <c r="E18" s="270"/>
      <c r="F18" s="270"/>
      <c r="G18" s="270"/>
      <c r="H18" s="270"/>
    </row>
    <row r="19" spans="1:8" ht="12.75">
      <c r="A19" s="247">
        <v>7</v>
      </c>
      <c r="B19" s="271">
        <v>7</v>
      </c>
      <c r="C19" s="273" t="s">
        <v>116</v>
      </c>
      <c r="D19" s="269" t="s">
        <v>117</v>
      </c>
      <c r="E19" s="269" t="s">
        <v>54</v>
      </c>
      <c r="F19" s="269" t="s">
        <v>114</v>
      </c>
      <c r="G19" s="269"/>
      <c r="H19" s="269" t="s">
        <v>118</v>
      </c>
    </row>
    <row r="20" spans="1:8" ht="15" customHeight="1">
      <c r="A20" s="247"/>
      <c r="B20" s="272"/>
      <c r="C20" s="274"/>
      <c r="D20" s="270"/>
      <c r="E20" s="270"/>
      <c r="F20" s="270"/>
      <c r="G20" s="270"/>
      <c r="H20" s="270"/>
    </row>
    <row r="21" spans="1:8" ht="12.75">
      <c r="A21" s="247">
        <v>8</v>
      </c>
      <c r="B21" s="271">
        <v>8</v>
      </c>
      <c r="C21" s="273" t="s">
        <v>104</v>
      </c>
      <c r="D21" s="269" t="s">
        <v>105</v>
      </c>
      <c r="E21" s="269" t="s">
        <v>54</v>
      </c>
      <c r="F21" s="269" t="s">
        <v>106</v>
      </c>
      <c r="G21" s="269"/>
      <c r="H21" s="269" t="s">
        <v>107</v>
      </c>
    </row>
    <row r="22" spans="1:8" ht="15" customHeight="1">
      <c r="A22" s="247"/>
      <c r="B22" s="272"/>
      <c r="C22" s="274"/>
      <c r="D22" s="270"/>
      <c r="E22" s="270"/>
      <c r="F22" s="270"/>
      <c r="G22" s="270"/>
      <c r="H22" s="270"/>
    </row>
    <row r="23" spans="1:8" ht="12.75">
      <c r="A23" s="247">
        <v>9</v>
      </c>
      <c r="B23" s="271">
        <v>9</v>
      </c>
      <c r="C23" s="273" t="s">
        <v>55</v>
      </c>
      <c r="D23" s="269" t="s">
        <v>56</v>
      </c>
      <c r="E23" s="269" t="s">
        <v>53</v>
      </c>
      <c r="F23" s="269" t="s">
        <v>57</v>
      </c>
      <c r="G23" s="269"/>
      <c r="H23" s="269" t="s">
        <v>58</v>
      </c>
    </row>
    <row r="24" spans="1:8" ht="15" customHeight="1">
      <c r="A24" s="247"/>
      <c r="B24" s="272"/>
      <c r="C24" s="274"/>
      <c r="D24" s="270"/>
      <c r="E24" s="270"/>
      <c r="F24" s="270"/>
      <c r="G24" s="270"/>
      <c r="H24" s="270"/>
    </row>
    <row r="25" spans="1:8" ht="12.75">
      <c r="A25" s="247">
        <v>10</v>
      </c>
      <c r="B25" s="271">
        <v>10</v>
      </c>
      <c r="C25" s="273" t="s">
        <v>79</v>
      </c>
      <c r="D25" s="269" t="s">
        <v>80</v>
      </c>
      <c r="E25" s="269" t="s">
        <v>81</v>
      </c>
      <c r="F25" s="269" t="s">
        <v>125</v>
      </c>
      <c r="G25" s="269"/>
      <c r="H25" s="269" t="s">
        <v>82</v>
      </c>
    </row>
    <row r="26" spans="1:8" ht="15" customHeight="1">
      <c r="A26" s="247"/>
      <c r="B26" s="272"/>
      <c r="C26" s="274"/>
      <c r="D26" s="270"/>
      <c r="E26" s="270"/>
      <c r="F26" s="270"/>
      <c r="G26" s="270"/>
      <c r="H26" s="270"/>
    </row>
    <row r="27" spans="1:8" ht="12.75">
      <c r="A27" s="247">
        <v>11</v>
      </c>
      <c r="B27" s="271">
        <v>11</v>
      </c>
      <c r="C27" s="273" t="s">
        <v>87</v>
      </c>
      <c r="D27" s="269" t="s">
        <v>88</v>
      </c>
      <c r="E27" s="269" t="s">
        <v>89</v>
      </c>
      <c r="F27" s="269" t="s">
        <v>90</v>
      </c>
      <c r="G27" s="269"/>
      <c r="H27" s="269" t="s">
        <v>91</v>
      </c>
    </row>
    <row r="28" spans="1:8" ht="15" customHeight="1">
      <c r="A28" s="247"/>
      <c r="B28" s="272"/>
      <c r="C28" s="274"/>
      <c r="D28" s="270"/>
      <c r="E28" s="270"/>
      <c r="F28" s="270"/>
      <c r="G28" s="270"/>
      <c r="H28" s="270"/>
    </row>
    <row r="29" spans="1:8" ht="12.75">
      <c r="A29" s="247">
        <v>12</v>
      </c>
      <c r="B29" s="271">
        <v>12</v>
      </c>
      <c r="C29" s="273" t="s">
        <v>92</v>
      </c>
      <c r="D29" s="269" t="s">
        <v>93</v>
      </c>
      <c r="E29" s="269" t="s">
        <v>89</v>
      </c>
      <c r="F29" s="269" t="s">
        <v>94</v>
      </c>
      <c r="G29" s="269"/>
      <c r="H29" s="269" t="s">
        <v>95</v>
      </c>
    </row>
    <row r="30" spans="1:8" ht="15" customHeight="1">
      <c r="A30" s="247"/>
      <c r="B30" s="272"/>
      <c r="C30" s="274"/>
      <c r="D30" s="270"/>
      <c r="E30" s="270"/>
      <c r="F30" s="270"/>
      <c r="G30" s="270"/>
      <c r="H30" s="270"/>
    </row>
    <row r="31" spans="1:8" ht="15.75" customHeight="1">
      <c r="A31" s="247">
        <v>13</v>
      </c>
      <c r="B31" s="271">
        <v>13</v>
      </c>
      <c r="C31" s="273" t="s">
        <v>100</v>
      </c>
      <c r="D31" s="269" t="s">
        <v>101</v>
      </c>
      <c r="E31" s="269" t="s">
        <v>54</v>
      </c>
      <c r="F31" s="269" t="s">
        <v>102</v>
      </c>
      <c r="G31" s="269"/>
      <c r="H31" s="269" t="s">
        <v>103</v>
      </c>
    </row>
    <row r="32" spans="1:8" ht="15" customHeight="1">
      <c r="A32" s="247"/>
      <c r="B32" s="272"/>
      <c r="C32" s="274"/>
      <c r="D32" s="270"/>
      <c r="E32" s="270"/>
      <c r="F32" s="270"/>
      <c r="G32" s="270"/>
      <c r="H32" s="270"/>
    </row>
    <row r="33" spans="1:8" ht="12.75">
      <c r="A33" s="247">
        <v>14</v>
      </c>
      <c r="B33" s="271">
        <v>14</v>
      </c>
      <c r="C33" s="273" t="s">
        <v>61</v>
      </c>
      <c r="D33" s="269" t="s">
        <v>62</v>
      </c>
      <c r="E33" s="269" t="s">
        <v>63</v>
      </c>
      <c r="F33" s="269" t="s">
        <v>64</v>
      </c>
      <c r="G33" s="269"/>
      <c r="H33" s="269" t="s">
        <v>65</v>
      </c>
    </row>
    <row r="34" spans="1:8" ht="15" customHeight="1">
      <c r="A34" s="247"/>
      <c r="B34" s="272"/>
      <c r="C34" s="274"/>
      <c r="D34" s="270"/>
      <c r="E34" s="270"/>
      <c r="F34" s="270"/>
      <c r="G34" s="270"/>
      <c r="H34" s="270"/>
    </row>
    <row r="35" spans="1:8" ht="12.75">
      <c r="A35" s="247">
        <v>15</v>
      </c>
      <c r="B35" s="271">
        <v>15</v>
      </c>
      <c r="C35" s="273" t="s">
        <v>96</v>
      </c>
      <c r="D35" s="269" t="s">
        <v>97</v>
      </c>
      <c r="E35" s="269" t="s">
        <v>59</v>
      </c>
      <c r="F35" s="269" t="s">
        <v>98</v>
      </c>
      <c r="G35" s="269"/>
      <c r="H35" s="269" t="s">
        <v>99</v>
      </c>
    </row>
    <row r="36" spans="1:8" ht="15" customHeight="1">
      <c r="A36" s="247"/>
      <c r="B36" s="272"/>
      <c r="C36" s="274"/>
      <c r="D36" s="270"/>
      <c r="E36" s="270"/>
      <c r="F36" s="270"/>
      <c r="G36" s="270"/>
      <c r="H36" s="270"/>
    </row>
    <row r="37" spans="1:8" ht="12.75">
      <c r="A37" s="247">
        <v>16</v>
      </c>
      <c r="B37" s="271">
        <v>16</v>
      </c>
      <c r="C37" s="273" t="s">
        <v>70</v>
      </c>
      <c r="D37" s="269" t="s">
        <v>71</v>
      </c>
      <c r="E37" s="269" t="s">
        <v>59</v>
      </c>
      <c r="F37" s="269" t="s">
        <v>72</v>
      </c>
      <c r="G37" s="269"/>
      <c r="H37" s="269" t="s">
        <v>73</v>
      </c>
    </row>
    <row r="38" spans="1:8" ht="15" customHeight="1">
      <c r="A38" s="247"/>
      <c r="B38" s="272"/>
      <c r="C38" s="274"/>
      <c r="D38" s="270"/>
      <c r="E38" s="270"/>
      <c r="F38" s="270"/>
      <c r="G38" s="270"/>
      <c r="H38" s="270"/>
    </row>
    <row r="39" ht="15.75" customHeight="1"/>
    <row r="41" spans="1:6" ht="12.75">
      <c r="A41" s="50" t="e">
        <f>HYPERLINK('[1]реквизиты'!$A$20)</f>
        <v>#REF!</v>
      </c>
      <c r="B41" s="51"/>
      <c r="C41" s="51"/>
      <c r="D41" s="51"/>
      <c r="E41" s="52" t="e">
        <f>HYPERLINK('[1]реквизиты'!$G$20)</f>
        <v>#REF!</v>
      </c>
      <c r="F41" s="53" t="e">
        <f>HYPERLINK('[1]реквизиты'!$G$21)</f>
        <v>#REF!</v>
      </c>
    </row>
    <row r="42" spans="1:5" ht="12.75">
      <c r="A42" s="51"/>
      <c r="B42" s="51"/>
      <c r="C42" s="51"/>
      <c r="D42" s="51"/>
      <c r="E42" s="4"/>
    </row>
    <row r="43" spans="1:6" ht="12.75">
      <c r="A43" s="52" t="e">
        <f>HYPERLINK('[1]реквизиты'!$A$22)</f>
        <v>#REF!</v>
      </c>
      <c r="B43" s="51"/>
      <c r="C43" s="51"/>
      <c r="D43" s="51"/>
      <c r="E43" s="52" t="e">
        <f>HYPERLINK('[1]реквизиты'!$G$22)</f>
        <v>#REF!</v>
      </c>
      <c r="F43" s="54" t="e">
        <f>HYPERLINK('[1]реквизиты'!$G$23)</f>
        <v>#REF!</v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7:E18"/>
    <mergeCell ref="F17:F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E7:E8"/>
    <mergeCell ref="A9:A10"/>
    <mergeCell ref="B9:B10"/>
    <mergeCell ref="C9:C10"/>
    <mergeCell ref="D9:D10"/>
    <mergeCell ref="E13:E14"/>
    <mergeCell ref="G11:G12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A13:A14"/>
    <mergeCell ref="B13:B14"/>
    <mergeCell ref="C13:C14"/>
    <mergeCell ref="D13:D14"/>
    <mergeCell ref="E11:E12"/>
    <mergeCell ref="F11:F12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31">
      <selection activeCell="J59" sqref="J44:R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44" t="s">
        <v>42</v>
      </c>
      <c r="C1" s="344"/>
      <c r="D1" s="344"/>
      <c r="E1" s="344"/>
      <c r="F1" s="344"/>
      <c r="G1" s="344"/>
      <c r="H1" s="344"/>
      <c r="I1" s="344"/>
      <c r="K1" s="344" t="s">
        <v>42</v>
      </c>
      <c r="L1" s="344"/>
      <c r="M1" s="344"/>
      <c r="N1" s="344"/>
      <c r="O1" s="344"/>
      <c r="P1" s="344"/>
      <c r="Q1" s="344"/>
      <c r="R1" s="344"/>
    </row>
    <row r="2" spans="2:18" ht="15.75" customHeight="1">
      <c r="B2" s="345" t="str">
        <f>'пр.взв.'!D4</f>
        <v>в.к.    48    кг.</v>
      </c>
      <c r="C2" s="346"/>
      <c r="D2" s="346"/>
      <c r="E2" s="346"/>
      <c r="F2" s="346"/>
      <c r="G2" s="346"/>
      <c r="H2" s="346"/>
      <c r="I2" s="346"/>
      <c r="K2" s="345" t="str">
        <f>B2</f>
        <v>в.к.    48    кг.</v>
      </c>
      <c r="L2" s="346"/>
      <c r="M2" s="346"/>
      <c r="N2" s="346"/>
      <c r="O2" s="346"/>
      <c r="P2" s="346"/>
      <c r="Q2" s="346"/>
      <c r="R2" s="346"/>
    </row>
    <row r="4" spans="2:18" ht="16.5" thickBot="1">
      <c r="B4" s="97" t="s">
        <v>37</v>
      </c>
      <c r="C4" s="99" t="s">
        <v>43</v>
      </c>
      <c r="D4" s="98" t="s">
        <v>40</v>
      </c>
      <c r="E4" s="99"/>
      <c r="F4" s="97"/>
      <c r="G4" s="99"/>
      <c r="H4" s="99"/>
      <c r="I4" s="99"/>
      <c r="J4" s="99"/>
      <c r="K4" s="97" t="s">
        <v>1</v>
      </c>
      <c r="L4" s="99" t="s">
        <v>43</v>
      </c>
      <c r="M4" s="98" t="s">
        <v>40</v>
      </c>
      <c r="N4" s="99"/>
      <c r="O4" s="97"/>
      <c r="P4" s="99"/>
      <c r="Q4" s="99"/>
      <c r="R4" s="99"/>
    </row>
    <row r="5" spans="1:18" ht="12.75" customHeight="1">
      <c r="A5" s="320" t="s">
        <v>44</v>
      </c>
      <c r="B5" s="322" t="s">
        <v>4</v>
      </c>
      <c r="C5" s="316" t="s">
        <v>5</v>
      </c>
      <c r="D5" s="316" t="s">
        <v>14</v>
      </c>
      <c r="E5" s="316" t="s">
        <v>15</v>
      </c>
      <c r="F5" s="316" t="s">
        <v>16</v>
      </c>
      <c r="G5" s="318" t="s">
        <v>45</v>
      </c>
      <c r="H5" s="308" t="s">
        <v>46</v>
      </c>
      <c r="I5" s="310" t="s">
        <v>18</v>
      </c>
      <c r="J5" s="320" t="s">
        <v>44</v>
      </c>
      <c r="K5" s="322" t="s">
        <v>4</v>
      </c>
      <c r="L5" s="316" t="s">
        <v>5</v>
      </c>
      <c r="M5" s="316" t="s">
        <v>14</v>
      </c>
      <c r="N5" s="316" t="s">
        <v>15</v>
      </c>
      <c r="O5" s="316" t="s">
        <v>16</v>
      </c>
      <c r="P5" s="318" t="s">
        <v>45</v>
      </c>
      <c r="Q5" s="308" t="s">
        <v>46</v>
      </c>
      <c r="R5" s="310" t="s">
        <v>18</v>
      </c>
    </row>
    <row r="6" spans="1:18" ht="13.5" customHeight="1" thickBot="1">
      <c r="A6" s="321"/>
      <c r="B6" s="343" t="s">
        <v>38</v>
      </c>
      <c r="C6" s="317"/>
      <c r="D6" s="317"/>
      <c r="E6" s="317"/>
      <c r="F6" s="317"/>
      <c r="G6" s="319"/>
      <c r="H6" s="309"/>
      <c r="I6" s="311" t="s">
        <v>39</v>
      </c>
      <c r="J6" s="321"/>
      <c r="K6" s="343" t="s">
        <v>38</v>
      </c>
      <c r="L6" s="317"/>
      <c r="M6" s="317"/>
      <c r="N6" s="317"/>
      <c r="O6" s="317"/>
      <c r="P6" s="319"/>
      <c r="Q6" s="309"/>
      <c r="R6" s="311" t="s">
        <v>39</v>
      </c>
    </row>
    <row r="7" spans="1:18" ht="12.75" customHeight="1">
      <c r="A7" s="334">
        <v>1</v>
      </c>
      <c r="B7" s="332">
        <v>1</v>
      </c>
      <c r="C7" s="312" t="str">
        <f>VLOOKUP(B7,'пр.взв.'!B7:E70,2,FALSE)</f>
        <v>КУБАРЬКОВ Андрей Васильевич</v>
      </c>
      <c r="D7" s="288" t="str">
        <f>VLOOKUP(B7,'пр.взв.'!B7:F106,3,FALSE)</f>
        <v>25.08.1993 кмс</v>
      </c>
      <c r="E7" s="288" t="str">
        <f>VLOOKUP(B7,'пр.взв.'!B7:G106,4,FALSE)</f>
        <v>ПФО</v>
      </c>
      <c r="F7" s="282"/>
      <c r="G7" s="289"/>
      <c r="H7" s="283"/>
      <c r="I7" s="253"/>
      <c r="J7" s="334">
        <v>5</v>
      </c>
      <c r="K7" s="332">
        <v>2</v>
      </c>
      <c r="L7" s="306" t="str">
        <f>VLOOKUP(K7,'пр.взв.'!B7:E70,2,FALSE)</f>
        <v>КРАСНОГОРСКИЙ Владимир Андреевич</v>
      </c>
      <c r="M7" s="288" t="str">
        <f>VLOOKUP(K7,'пр.взв.'!B7:F106,3,FALSE)</f>
        <v>06.12.1993 кмс</v>
      </c>
      <c r="N7" s="288" t="str">
        <f>VLOOKUP(K7,'пр.взв.'!B7:G106,4,FALSE)</f>
        <v>ПФО</v>
      </c>
      <c r="O7" s="282"/>
      <c r="P7" s="289"/>
      <c r="Q7" s="283"/>
      <c r="R7" s="253"/>
    </row>
    <row r="8" spans="1:18" ht="12.75" customHeight="1">
      <c r="A8" s="335"/>
      <c r="B8" s="332"/>
      <c r="C8" s="287"/>
      <c r="D8" s="280"/>
      <c r="E8" s="280"/>
      <c r="F8" s="280"/>
      <c r="G8" s="280"/>
      <c r="H8" s="263"/>
      <c r="I8" s="247"/>
      <c r="J8" s="335"/>
      <c r="K8" s="332"/>
      <c r="L8" s="295"/>
      <c r="M8" s="280"/>
      <c r="N8" s="280"/>
      <c r="O8" s="280"/>
      <c r="P8" s="280"/>
      <c r="Q8" s="263"/>
      <c r="R8" s="247"/>
    </row>
    <row r="9" spans="1:18" ht="12.75" customHeight="1">
      <c r="A9" s="335"/>
      <c r="B9" s="332">
        <v>9</v>
      </c>
      <c r="C9" s="286" t="str">
        <f>VLOOKUP(B9,'пр.взв.'!B7:E70,2,FALSE)</f>
        <v>ПОГОСЯН Тарон Аветикович</v>
      </c>
      <c r="D9" s="255" t="str">
        <f>VLOOKUP(B9,'пр.взв.'!B7:F108,3,FALSE)</f>
        <v>08.07.1993 кмс</v>
      </c>
      <c r="E9" s="255" t="str">
        <f>VLOOKUP(B9,'пр.взв.'!B7:G108,4,FALSE)</f>
        <v>УФО</v>
      </c>
      <c r="F9" s="281"/>
      <c r="G9" s="281"/>
      <c r="H9" s="248"/>
      <c r="I9" s="248"/>
      <c r="J9" s="335"/>
      <c r="K9" s="332">
        <v>10</v>
      </c>
      <c r="L9" s="296" t="str">
        <f>VLOOKUP(K9,'пр.взв.'!B7:E70,2,FALSE)</f>
        <v>МОНГУШ Белек Дуранович</v>
      </c>
      <c r="M9" s="255" t="str">
        <f>VLOOKUP(K9,'пр.взв.'!B7:F108,3,FALSE)</f>
        <v>23.02.1992 кмс</v>
      </c>
      <c r="N9" s="255" t="str">
        <f>VLOOKUP(K9,'пр.взв.'!B7:G108,4,FALSE)</f>
        <v>Мос</v>
      </c>
      <c r="O9" s="281"/>
      <c r="P9" s="281"/>
      <c r="Q9" s="248"/>
      <c r="R9" s="248"/>
    </row>
    <row r="10" spans="1:18" ht="13.5" customHeight="1" thickBot="1">
      <c r="A10" s="338"/>
      <c r="B10" s="337"/>
      <c r="C10" s="302"/>
      <c r="D10" s="299"/>
      <c r="E10" s="299"/>
      <c r="F10" s="300"/>
      <c r="G10" s="300"/>
      <c r="H10" s="219"/>
      <c r="I10" s="219"/>
      <c r="J10" s="338"/>
      <c r="K10" s="337"/>
      <c r="L10" s="307"/>
      <c r="M10" s="299"/>
      <c r="N10" s="299"/>
      <c r="O10" s="300"/>
      <c r="P10" s="300"/>
      <c r="Q10" s="219"/>
      <c r="R10" s="219"/>
    </row>
    <row r="11" spans="1:18" ht="12.75" customHeight="1">
      <c r="A11" s="334">
        <v>2</v>
      </c>
      <c r="B11" s="341">
        <v>5</v>
      </c>
      <c r="C11" s="298" t="str">
        <f>VLOOKUP(B11,'пр.взв.'!B7:E70,2,FALSE)</f>
        <v>ТОКАРЕВ Герман Анатольевич</v>
      </c>
      <c r="D11" s="330" t="str">
        <f>VLOOKUP(B11,'пр.взв.'!B7:F110,3,FALSE)</f>
        <v>31.12.1993 кмс</v>
      </c>
      <c r="E11" s="330" t="str">
        <f>VLOOKUP(B11,'пр.взв.'!B7:G110,4,FALSE)</f>
        <v>СФО</v>
      </c>
      <c r="F11" s="313"/>
      <c r="G11" s="314"/>
      <c r="H11" s="315"/>
      <c r="I11" s="330"/>
      <c r="J11" s="334">
        <v>6</v>
      </c>
      <c r="K11" s="340">
        <v>6</v>
      </c>
      <c r="L11" s="294" t="str">
        <f>VLOOKUP(K11,'пр.взв.'!B7:E70,2,FALSE)</f>
        <v>САФАРОВ Муслим Рустамович</v>
      </c>
      <c r="M11" s="330" t="str">
        <f>VLOOKUP(K11,'пр.взв.'!B7:F110,3,FALSE)</f>
        <v>18.09.1994 кмс</v>
      </c>
      <c r="N11" s="330" t="str">
        <f>VLOOKUP(K11,'пр.взв.'!B7:G110,4,FALSE)</f>
        <v>СЗФО</v>
      </c>
      <c r="O11" s="313"/>
      <c r="P11" s="314"/>
      <c r="Q11" s="315"/>
      <c r="R11" s="330"/>
    </row>
    <row r="12" spans="1:18" ht="12.75" customHeight="1">
      <c r="A12" s="335"/>
      <c r="B12" s="332"/>
      <c r="C12" s="287"/>
      <c r="D12" s="280"/>
      <c r="E12" s="280"/>
      <c r="F12" s="280"/>
      <c r="G12" s="280"/>
      <c r="H12" s="263"/>
      <c r="I12" s="247"/>
      <c r="J12" s="335"/>
      <c r="K12" s="332"/>
      <c r="L12" s="295"/>
      <c r="M12" s="280"/>
      <c r="N12" s="280"/>
      <c r="O12" s="280"/>
      <c r="P12" s="280"/>
      <c r="Q12" s="263"/>
      <c r="R12" s="247"/>
    </row>
    <row r="13" spans="1:18" ht="12.75" customHeight="1">
      <c r="A13" s="335"/>
      <c r="B13" s="332">
        <v>13</v>
      </c>
      <c r="C13" s="286" t="str">
        <f>VLOOKUP(B13,'пр.взв.'!B7:E70,2,FALSE)</f>
        <v>ЩЕРБАКОВ Артем Владимирович</v>
      </c>
      <c r="D13" s="255" t="str">
        <f>VLOOKUP(B13,'пр.взв.'!B7:F112,3,FALSE)</f>
        <v>23.10.1994 кмс</v>
      </c>
      <c r="E13" s="255" t="str">
        <f>VLOOKUP(B13,'пр.взв.'!B7:G112,4,FALSE)</f>
        <v>ПФО</v>
      </c>
      <c r="F13" s="281"/>
      <c r="G13" s="281"/>
      <c r="H13" s="248"/>
      <c r="I13" s="248"/>
      <c r="J13" s="335"/>
      <c r="K13" s="332">
        <v>14</v>
      </c>
      <c r="L13" s="296" t="str">
        <f>VLOOKUP(K13,'пр.взв.'!B7:E70,2,FALSE)</f>
        <v>ДОСКАЗИЕВ Азамат Русланович </v>
      </c>
      <c r="M13" s="255" t="str">
        <f>VLOOKUP(K13,'пр.взв.'!B7:F112,3,FALSE)</f>
        <v>15.11.1994 1</v>
      </c>
      <c r="N13" s="255" t="str">
        <f>VLOOKUP(K13,'пр.взв.'!B7:G112,4,FALSE)</f>
        <v>ЮФО</v>
      </c>
      <c r="O13" s="281"/>
      <c r="P13" s="281"/>
      <c r="Q13" s="248"/>
      <c r="R13" s="248"/>
    </row>
    <row r="14" spans="1:18" ht="13.5" customHeight="1" thickBot="1">
      <c r="A14" s="338"/>
      <c r="B14" s="337"/>
      <c r="C14" s="302"/>
      <c r="D14" s="299"/>
      <c r="E14" s="299"/>
      <c r="F14" s="300"/>
      <c r="G14" s="300"/>
      <c r="H14" s="219"/>
      <c r="I14" s="219"/>
      <c r="J14" s="338"/>
      <c r="K14" s="342"/>
      <c r="L14" s="307"/>
      <c r="M14" s="299"/>
      <c r="N14" s="299"/>
      <c r="O14" s="300"/>
      <c r="P14" s="300"/>
      <c r="Q14" s="219"/>
      <c r="R14" s="219"/>
    </row>
    <row r="15" spans="1:18" ht="12.75" customHeight="1">
      <c r="A15" s="334">
        <v>3</v>
      </c>
      <c r="B15" s="341">
        <v>3</v>
      </c>
      <c r="C15" s="312" t="str">
        <f>VLOOKUP(B15,'пр.взв.'!B7:E70,2,FALSE)</f>
        <v>НАГАПЕТЯН Арутюн Хачатурович</v>
      </c>
      <c r="D15" s="288" t="str">
        <f>VLOOKUP(B15,'пр.взв.'!B7:F114,3,FALSE)</f>
        <v>02.08.1994 1</v>
      </c>
      <c r="E15" s="288" t="str">
        <f>VLOOKUP(B15,'пр.взв.'!B7:G114,4,FALSE)</f>
        <v>ЮФО</v>
      </c>
      <c r="F15" s="282"/>
      <c r="G15" s="289"/>
      <c r="H15" s="283"/>
      <c r="I15" s="253"/>
      <c r="J15" s="334">
        <v>7</v>
      </c>
      <c r="K15" s="341">
        <v>4</v>
      </c>
      <c r="L15" s="306" t="str">
        <f>VLOOKUP(K15,'пр.взв.'!B7:E70,2,FALSE)</f>
        <v>ЛАЗУТИН Павел Алексеевич</v>
      </c>
      <c r="M15" s="288" t="str">
        <f>VLOOKUP(K15,'пр.взв.'!B7:F114,3,FALSE)</f>
        <v>05.03.1994 кмс</v>
      </c>
      <c r="N15" s="288" t="str">
        <f>VLOOKUP(K15,'пр.взв.'!B7:G114,4,FALSE)</f>
        <v>ЦФО</v>
      </c>
      <c r="O15" s="282"/>
      <c r="P15" s="289"/>
      <c r="Q15" s="283"/>
      <c r="R15" s="253"/>
    </row>
    <row r="16" spans="1:18" ht="12.75" customHeight="1">
      <c r="A16" s="335"/>
      <c r="B16" s="332"/>
      <c r="C16" s="287"/>
      <c r="D16" s="280"/>
      <c r="E16" s="280"/>
      <c r="F16" s="280"/>
      <c r="G16" s="280"/>
      <c r="H16" s="263"/>
      <c r="I16" s="247"/>
      <c r="J16" s="335"/>
      <c r="K16" s="332"/>
      <c r="L16" s="295"/>
      <c r="M16" s="280"/>
      <c r="N16" s="280"/>
      <c r="O16" s="280"/>
      <c r="P16" s="280"/>
      <c r="Q16" s="263"/>
      <c r="R16" s="247"/>
    </row>
    <row r="17" spans="1:18" ht="12.75" customHeight="1">
      <c r="A17" s="335"/>
      <c r="B17" s="332">
        <v>11</v>
      </c>
      <c r="C17" s="286" t="str">
        <f>VLOOKUP(B17,'пр.взв.'!B7:E70,2,FALSE)</f>
        <v>МУСАЕВ Ахмед Исханович</v>
      </c>
      <c r="D17" s="255" t="str">
        <f>VLOOKUP(B17,'пр.взв.'!B7:F116,3,FALSE)</f>
        <v>29.05.1994 кмс</v>
      </c>
      <c r="E17" s="255" t="str">
        <f>VLOOKUP(B17,'пр.взв.'!B7:G116,4,FALSE)</f>
        <v>СКФО</v>
      </c>
      <c r="F17" s="281"/>
      <c r="G17" s="281"/>
      <c r="H17" s="248"/>
      <c r="I17" s="248"/>
      <c r="J17" s="335"/>
      <c r="K17" s="332">
        <v>12</v>
      </c>
      <c r="L17" s="296" t="str">
        <f>VLOOKUP(K17,'пр.взв.'!B7:E70,2,FALSE)</f>
        <v>АЮБОВ Хамзат Рахманович</v>
      </c>
      <c r="M17" s="255" t="str">
        <f>VLOOKUP(K17,'пр.взв.'!B7:F116,3,FALSE)</f>
        <v>15.06.1992 кмс</v>
      </c>
      <c r="N17" s="255" t="str">
        <f>VLOOKUP(K17,'пр.взв.'!B7:G116,4,FALSE)</f>
        <v>СКФО</v>
      </c>
      <c r="O17" s="281"/>
      <c r="P17" s="281"/>
      <c r="Q17" s="248"/>
      <c r="R17" s="248"/>
    </row>
    <row r="18" spans="1:18" ht="13.5" customHeight="1" thickBot="1">
      <c r="A18" s="338"/>
      <c r="B18" s="337"/>
      <c r="C18" s="302"/>
      <c r="D18" s="299"/>
      <c r="E18" s="299"/>
      <c r="F18" s="300"/>
      <c r="G18" s="300"/>
      <c r="H18" s="219"/>
      <c r="I18" s="219"/>
      <c r="J18" s="338"/>
      <c r="K18" s="337"/>
      <c r="L18" s="307"/>
      <c r="M18" s="299"/>
      <c r="N18" s="299"/>
      <c r="O18" s="300"/>
      <c r="P18" s="300"/>
      <c r="Q18" s="219"/>
      <c r="R18" s="219"/>
    </row>
    <row r="19" spans="1:18" ht="12.75" customHeight="1">
      <c r="A19" s="334">
        <v>4</v>
      </c>
      <c r="B19" s="341">
        <v>7</v>
      </c>
      <c r="C19" s="298" t="str">
        <f>VLOOKUP(B19,'пр.взв.'!B7:E70,2,FALSE)</f>
        <v>ШАКИРОВ Ринат Рафикович</v>
      </c>
      <c r="D19" s="288" t="str">
        <f>VLOOKUP(B19,'пр.взв.'!B7:F118,3,FALSE)</f>
        <v>17.08.1993 кмс</v>
      </c>
      <c r="E19" s="288" t="str">
        <f>VLOOKUP(B19,'пр.взв.'!B7:G118,4,FALSE)</f>
        <v>ПФО</v>
      </c>
      <c r="F19" s="280"/>
      <c r="G19" s="339"/>
      <c r="H19" s="263"/>
      <c r="I19" s="255"/>
      <c r="J19" s="334">
        <v>8</v>
      </c>
      <c r="K19" s="340">
        <v>8</v>
      </c>
      <c r="L19" s="294" t="str">
        <f>VLOOKUP(K19,'пр.взв.'!B7:E70,2,FALSE)</f>
        <v>ГЕЗАЛОВ Самаддин Афган-Оглы</v>
      </c>
      <c r="M19" s="288" t="str">
        <f>VLOOKUP(K19,'пр.взв.'!B7:F118,3,FALSE)</f>
        <v>20.07.1992 кмс</v>
      </c>
      <c r="N19" s="288" t="str">
        <f>VLOOKUP(K19,'пр.взв.'!B7:G118,4,FALSE)</f>
        <v>ПФО</v>
      </c>
      <c r="O19" s="280"/>
      <c r="P19" s="339"/>
      <c r="Q19" s="263"/>
      <c r="R19" s="255"/>
    </row>
    <row r="20" spans="1:18" ht="12.75" customHeight="1">
      <c r="A20" s="335"/>
      <c r="B20" s="332"/>
      <c r="C20" s="287"/>
      <c r="D20" s="280"/>
      <c r="E20" s="280"/>
      <c r="F20" s="280"/>
      <c r="G20" s="280"/>
      <c r="H20" s="263"/>
      <c r="I20" s="247"/>
      <c r="J20" s="335"/>
      <c r="K20" s="332"/>
      <c r="L20" s="295"/>
      <c r="M20" s="280"/>
      <c r="N20" s="280"/>
      <c r="O20" s="280"/>
      <c r="P20" s="280"/>
      <c r="Q20" s="263"/>
      <c r="R20" s="247"/>
    </row>
    <row r="21" spans="1:18" ht="12.75" customHeight="1">
      <c r="A21" s="335"/>
      <c r="B21" s="332">
        <v>15</v>
      </c>
      <c r="C21" s="286" t="str">
        <f>VLOOKUP(B21,'пр.взв.'!B7:E70,2,FALSE)</f>
        <v>ВЛАСОВ Денис Геннадьевич</v>
      </c>
      <c r="D21" s="255" t="str">
        <f>VLOOKUP(B21,'пр.взв.'!B7:F120,3,FALSE)</f>
        <v>27.08.1994 кмс</v>
      </c>
      <c r="E21" s="255" t="str">
        <f>VLOOKUP(B21,'пр.взв.'!B7:G120,4,FALSE)</f>
        <v>ЦФО</v>
      </c>
      <c r="F21" s="281"/>
      <c r="G21" s="281"/>
      <c r="H21" s="248"/>
      <c r="I21" s="248"/>
      <c r="J21" s="335"/>
      <c r="K21" s="332">
        <v>16</v>
      </c>
      <c r="L21" s="296" t="str">
        <f>VLOOKUP(K21,'пр.взв.'!B7:E70,2,FALSE)</f>
        <v>ПАВЛОВ Николай Владимирович</v>
      </c>
      <c r="M21" s="255" t="str">
        <f>VLOOKUP(K21,'пр.взв.'!B7:F120,3,FALSE)</f>
        <v>29.03.1992 кмс</v>
      </c>
      <c r="N21" s="255" t="str">
        <f>VLOOKUP(K21,'пр.взв.'!B7:G120,4,FALSE)</f>
        <v>ЦФО</v>
      </c>
      <c r="O21" s="281"/>
      <c r="P21" s="281"/>
      <c r="Q21" s="248"/>
      <c r="R21" s="248"/>
    </row>
    <row r="22" spans="1:18" ht="12.75" customHeight="1">
      <c r="A22" s="336"/>
      <c r="B22" s="332"/>
      <c r="C22" s="287"/>
      <c r="D22" s="280"/>
      <c r="E22" s="280"/>
      <c r="F22" s="282"/>
      <c r="G22" s="282"/>
      <c r="H22" s="253"/>
      <c r="I22" s="253"/>
      <c r="J22" s="336"/>
      <c r="K22" s="332"/>
      <c r="L22" s="295"/>
      <c r="M22" s="280"/>
      <c r="N22" s="280"/>
      <c r="O22" s="282"/>
      <c r="P22" s="282"/>
      <c r="Q22" s="253"/>
      <c r="R22" s="253"/>
    </row>
    <row r="24" spans="2:18" ht="16.5" thickBot="1">
      <c r="B24" s="97" t="s">
        <v>37</v>
      </c>
      <c r="C24" s="99" t="s">
        <v>43</v>
      </c>
      <c r="D24" s="98" t="s">
        <v>41</v>
      </c>
      <c r="E24" s="99"/>
      <c r="F24" s="97" t="str">
        <f>B2</f>
        <v>в.к.    48    кг.</v>
      </c>
      <c r="G24" s="99"/>
      <c r="H24" s="99"/>
      <c r="I24" s="99"/>
      <c r="J24" s="99"/>
      <c r="K24" s="97" t="s">
        <v>1</v>
      </c>
      <c r="L24" s="99" t="s">
        <v>43</v>
      </c>
      <c r="M24" s="98" t="s">
        <v>41</v>
      </c>
      <c r="N24" s="99"/>
      <c r="O24" s="97" t="str">
        <f>K2</f>
        <v>в.к.    48    кг.</v>
      </c>
      <c r="P24" s="99"/>
      <c r="Q24" s="99"/>
      <c r="R24" s="99"/>
    </row>
    <row r="25" spans="1:18" ht="12.75" customHeight="1">
      <c r="A25" s="320" t="s">
        <v>44</v>
      </c>
      <c r="B25" s="322" t="s">
        <v>4</v>
      </c>
      <c r="C25" s="316" t="s">
        <v>5</v>
      </c>
      <c r="D25" s="316" t="s">
        <v>14</v>
      </c>
      <c r="E25" s="316" t="s">
        <v>15</v>
      </c>
      <c r="F25" s="316" t="s">
        <v>16</v>
      </c>
      <c r="G25" s="318" t="s">
        <v>45</v>
      </c>
      <c r="H25" s="308" t="s">
        <v>46</v>
      </c>
      <c r="I25" s="310" t="s">
        <v>18</v>
      </c>
      <c r="J25" s="320" t="s">
        <v>44</v>
      </c>
      <c r="K25" s="322" t="s">
        <v>4</v>
      </c>
      <c r="L25" s="316" t="s">
        <v>5</v>
      </c>
      <c r="M25" s="316" t="s">
        <v>14</v>
      </c>
      <c r="N25" s="316" t="s">
        <v>15</v>
      </c>
      <c r="O25" s="316" t="s">
        <v>16</v>
      </c>
      <c r="P25" s="318" t="s">
        <v>45</v>
      </c>
      <c r="Q25" s="308" t="s">
        <v>46</v>
      </c>
      <c r="R25" s="310" t="s">
        <v>18</v>
      </c>
    </row>
    <row r="26" spans="1:18" ht="13.5" customHeight="1" thickBot="1">
      <c r="A26" s="321"/>
      <c r="B26" s="323" t="s">
        <v>38</v>
      </c>
      <c r="C26" s="317"/>
      <c r="D26" s="317"/>
      <c r="E26" s="317"/>
      <c r="F26" s="317"/>
      <c r="G26" s="319"/>
      <c r="H26" s="309"/>
      <c r="I26" s="311" t="s">
        <v>39</v>
      </c>
      <c r="J26" s="321"/>
      <c r="K26" s="323" t="s">
        <v>38</v>
      </c>
      <c r="L26" s="317"/>
      <c r="M26" s="317"/>
      <c r="N26" s="317"/>
      <c r="O26" s="317"/>
      <c r="P26" s="319"/>
      <c r="Q26" s="309"/>
      <c r="R26" s="311" t="s">
        <v>39</v>
      </c>
    </row>
    <row r="27" spans="1:18" ht="12.75">
      <c r="A27" s="334">
        <v>1</v>
      </c>
      <c r="B27" s="333">
        <f>'пр.хода'!E8</f>
        <v>9</v>
      </c>
      <c r="C27" s="312" t="str">
        <f>VLOOKUP(B27,'пр.взв.'!B1:E82,2,FALSE)</f>
        <v>ПОГОСЯН Тарон Аветикович</v>
      </c>
      <c r="D27" s="288" t="str">
        <f>VLOOKUP(B27,'пр.взв.'!B1:F126,3,FALSE)</f>
        <v>08.07.1993 кмс</v>
      </c>
      <c r="E27" s="288" t="str">
        <f>VLOOKUP(B27,'пр.взв.'!B1:G126,4,FALSE)</f>
        <v>УФО</v>
      </c>
      <c r="F27" s="313"/>
      <c r="G27" s="314"/>
      <c r="H27" s="315"/>
      <c r="I27" s="303"/>
      <c r="J27" s="297">
        <v>5</v>
      </c>
      <c r="K27" s="333">
        <f>'пр.хода'!Q8</f>
        <v>2</v>
      </c>
      <c r="L27" s="306" t="str">
        <f>VLOOKUP(K27,'пр.взв.'!B1:E82,2,FALSE)</f>
        <v>КРАСНОГОРСКИЙ Владимир Андреевич</v>
      </c>
      <c r="M27" s="288" t="str">
        <f>VLOOKUP(K27,'пр.взв.'!B1:F126,3,FALSE)</f>
        <v>06.12.1993 кмс</v>
      </c>
      <c r="N27" s="288" t="str">
        <f>VLOOKUP(K27,'пр.взв.'!B1:G126,4,FALSE)</f>
        <v>ПФО</v>
      </c>
      <c r="O27" s="313"/>
      <c r="P27" s="314"/>
      <c r="Q27" s="315"/>
      <c r="R27" s="303"/>
    </row>
    <row r="28" spans="1:18" ht="12.75">
      <c r="A28" s="335"/>
      <c r="B28" s="332"/>
      <c r="C28" s="287"/>
      <c r="D28" s="280"/>
      <c r="E28" s="280"/>
      <c r="F28" s="280"/>
      <c r="G28" s="280"/>
      <c r="H28" s="263"/>
      <c r="I28" s="247"/>
      <c r="J28" s="290"/>
      <c r="K28" s="332"/>
      <c r="L28" s="295"/>
      <c r="M28" s="280"/>
      <c r="N28" s="280"/>
      <c r="O28" s="280"/>
      <c r="P28" s="280"/>
      <c r="Q28" s="263"/>
      <c r="R28" s="247"/>
    </row>
    <row r="29" spans="1:18" ht="12.75">
      <c r="A29" s="335"/>
      <c r="B29" s="331">
        <f>'пр.хода'!E12</f>
        <v>13</v>
      </c>
      <c r="C29" s="286" t="str">
        <f>VLOOKUP(B29,'пр.взв.'!B1:E82,2,FALSE)</f>
        <v>ЩЕРБАКОВ Артем Владимирович</v>
      </c>
      <c r="D29" s="255" t="str">
        <f>VLOOKUP(B29,'пр.взв.'!B1:F128,3,FALSE)</f>
        <v>23.10.1994 кмс</v>
      </c>
      <c r="E29" s="255" t="str">
        <f>VLOOKUP(B29,'пр.взв.'!B1:G128,4,FALSE)</f>
        <v>ПФО</v>
      </c>
      <c r="F29" s="281"/>
      <c r="G29" s="281"/>
      <c r="H29" s="248"/>
      <c r="I29" s="248"/>
      <c r="J29" s="290"/>
      <c r="K29" s="331">
        <f>'пр.хода'!Q12</f>
        <v>6</v>
      </c>
      <c r="L29" s="296" t="str">
        <f>VLOOKUP(K29,'пр.взв.'!B1:E82,2,FALSE)</f>
        <v>САФАРОВ Муслим Рустамович</v>
      </c>
      <c r="M29" s="255" t="str">
        <f>VLOOKUP(K29,'пр.взв.'!B1:F128,3,FALSE)</f>
        <v>18.09.1994 кмс</v>
      </c>
      <c r="N29" s="255" t="str">
        <f>VLOOKUP(K29,'пр.взв.'!B1:G128,4,FALSE)</f>
        <v>СЗФО</v>
      </c>
      <c r="O29" s="281"/>
      <c r="P29" s="281"/>
      <c r="Q29" s="248"/>
      <c r="R29" s="248"/>
    </row>
    <row r="30" spans="1:18" ht="13.5" thickBot="1">
      <c r="A30" s="338"/>
      <c r="B30" s="337"/>
      <c r="C30" s="302"/>
      <c r="D30" s="299"/>
      <c r="E30" s="299"/>
      <c r="F30" s="300"/>
      <c r="G30" s="300"/>
      <c r="H30" s="219"/>
      <c r="I30" s="219"/>
      <c r="J30" s="304"/>
      <c r="K30" s="337"/>
      <c r="L30" s="307"/>
      <c r="M30" s="299"/>
      <c r="N30" s="299"/>
      <c r="O30" s="300"/>
      <c r="P30" s="300"/>
      <c r="Q30" s="219"/>
      <c r="R30" s="219"/>
    </row>
    <row r="31" spans="1:18" ht="12.75">
      <c r="A31" s="334">
        <v>2</v>
      </c>
      <c r="B31" s="333">
        <f>'пр.хода'!E16</f>
        <v>11</v>
      </c>
      <c r="C31" s="298" t="str">
        <f>VLOOKUP(B31,'пр.взв.'!B1:E82,2,FALSE)</f>
        <v>МУСАЕВ Ахмед Исханович</v>
      </c>
      <c r="D31" s="288" t="str">
        <f>VLOOKUP(B31,'пр.взв.'!B1:F130,3,FALSE)</f>
        <v>29.05.1994 кмс</v>
      </c>
      <c r="E31" s="288" t="str">
        <f>VLOOKUP(B31,'пр.взв.'!B1:G130,4,FALSE)</f>
        <v>СКФО</v>
      </c>
      <c r="F31" s="313"/>
      <c r="G31" s="314"/>
      <c r="H31" s="315"/>
      <c r="I31" s="330"/>
      <c r="J31" s="297">
        <v>6</v>
      </c>
      <c r="K31" s="333">
        <f>'пр.хода'!Q16</f>
        <v>12</v>
      </c>
      <c r="L31" s="294" t="str">
        <f>VLOOKUP(K31,'пр.взв.'!B1:E82,2,FALSE)</f>
        <v>АЮБОВ Хамзат Рахманович</v>
      </c>
      <c r="M31" s="288" t="str">
        <f>VLOOKUP(K31,'пр.взв.'!B1:F130,3,FALSE)</f>
        <v>15.06.1992 кмс</v>
      </c>
      <c r="N31" s="288" t="str">
        <f>VLOOKUP(K31,'пр.взв.'!B1:G130,4,FALSE)</f>
        <v>СКФО</v>
      </c>
      <c r="O31" s="313"/>
      <c r="P31" s="314"/>
      <c r="Q31" s="315"/>
      <c r="R31" s="330"/>
    </row>
    <row r="32" spans="1:18" ht="12.75">
      <c r="A32" s="335"/>
      <c r="B32" s="332"/>
      <c r="C32" s="287"/>
      <c r="D32" s="280"/>
      <c r="E32" s="280"/>
      <c r="F32" s="280"/>
      <c r="G32" s="280"/>
      <c r="H32" s="263"/>
      <c r="I32" s="247"/>
      <c r="J32" s="290"/>
      <c r="K32" s="332"/>
      <c r="L32" s="295"/>
      <c r="M32" s="280"/>
      <c r="N32" s="280"/>
      <c r="O32" s="280"/>
      <c r="P32" s="280"/>
      <c r="Q32" s="263"/>
      <c r="R32" s="247"/>
    </row>
    <row r="33" spans="1:18" ht="12.75">
      <c r="A33" s="335"/>
      <c r="B33" s="331">
        <f>'пр.хода'!E20</f>
        <v>7</v>
      </c>
      <c r="C33" s="286" t="str">
        <f>VLOOKUP(B33,'пр.взв.'!B1:E82,2,FALSE)</f>
        <v>ШАКИРОВ Ринат Рафикович</v>
      </c>
      <c r="D33" s="255" t="str">
        <f>VLOOKUP(B33,'пр.взв.'!B1:F132,3,FALSE)</f>
        <v>17.08.1993 кмс</v>
      </c>
      <c r="E33" s="255" t="str">
        <f>VLOOKUP(B33,'пр.взв.'!B1:G132,4,FALSE)</f>
        <v>ПФО</v>
      </c>
      <c r="F33" s="281"/>
      <c r="G33" s="281"/>
      <c r="H33" s="248"/>
      <c r="I33" s="248"/>
      <c r="J33" s="290"/>
      <c r="K33" s="331">
        <f>'пр.хода'!Q20</f>
        <v>16</v>
      </c>
      <c r="L33" s="296" t="str">
        <f>VLOOKUP(K33,'пр.взв.'!B1:E82,2,FALSE)</f>
        <v>ПАВЛОВ Николай Владимирович</v>
      </c>
      <c r="M33" s="255" t="str">
        <f>VLOOKUP(K33,'пр.взв.'!B1:F132,3,FALSE)</f>
        <v>29.03.1992 кмс</v>
      </c>
      <c r="N33" s="255" t="str">
        <f>VLOOKUP(K33,'пр.взв.'!B1:G132,4,FALSE)</f>
        <v>ЦФО</v>
      </c>
      <c r="O33" s="281"/>
      <c r="P33" s="281"/>
      <c r="Q33" s="248"/>
      <c r="R33" s="248"/>
    </row>
    <row r="34" spans="1:18" ht="12.75">
      <c r="A34" s="336"/>
      <c r="B34" s="332"/>
      <c r="C34" s="287"/>
      <c r="D34" s="280"/>
      <c r="E34" s="280"/>
      <c r="F34" s="282"/>
      <c r="G34" s="282"/>
      <c r="H34" s="253"/>
      <c r="I34" s="253"/>
      <c r="J34" s="291"/>
      <c r="K34" s="332"/>
      <c r="L34" s="295"/>
      <c r="M34" s="280"/>
      <c r="N34" s="280"/>
      <c r="O34" s="282"/>
      <c r="P34" s="282"/>
      <c r="Q34" s="253"/>
      <c r="R34" s="253"/>
    </row>
    <row r="36" spans="2:18" ht="16.5" thickBot="1">
      <c r="B36" s="97" t="s">
        <v>37</v>
      </c>
      <c r="C36" s="101" t="s">
        <v>47</v>
      </c>
      <c r="D36" s="101"/>
      <c r="E36" s="101"/>
      <c r="F36" s="104" t="str">
        <f>'пр.взв.'!D4</f>
        <v>в.к.    48    кг.</v>
      </c>
      <c r="G36" s="101"/>
      <c r="H36" s="101"/>
      <c r="I36" s="101"/>
      <c r="J36" s="100"/>
      <c r="K36" s="97" t="s">
        <v>1</v>
      </c>
      <c r="L36" s="101" t="s">
        <v>47</v>
      </c>
      <c r="M36" s="101"/>
      <c r="N36" s="101"/>
      <c r="O36" s="97" t="str">
        <f>'пр.взв.'!D4</f>
        <v>в.к.    48    кг.</v>
      </c>
      <c r="P36" s="101"/>
      <c r="Q36" s="101"/>
      <c r="R36" s="101"/>
    </row>
    <row r="37" spans="1:18" ht="12.75" customHeight="1">
      <c r="A37" s="320" t="s">
        <v>44</v>
      </c>
      <c r="B37" s="322" t="s">
        <v>4</v>
      </c>
      <c r="C37" s="316" t="s">
        <v>5</v>
      </c>
      <c r="D37" s="316" t="s">
        <v>14</v>
      </c>
      <c r="E37" s="316" t="s">
        <v>15</v>
      </c>
      <c r="F37" s="316" t="s">
        <v>16</v>
      </c>
      <c r="G37" s="318" t="s">
        <v>45</v>
      </c>
      <c r="H37" s="308" t="s">
        <v>46</v>
      </c>
      <c r="I37" s="310" t="s">
        <v>18</v>
      </c>
      <c r="J37" s="320" t="s">
        <v>44</v>
      </c>
      <c r="K37" s="322" t="s">
        <v>4</v>
      </c>
      <c r="L37" s="316" t="s">
        <v>5</v>
      </c>
      <c r="M37" s="316" t="s">
        <v>14</v>
      </c>
      <c r="N37" s="316" t="s">
        <v>15</v>
      </c>
      <c r="O37" s="316" t="s">
        <v>16</v>
      </c>
      <c r="P37" s="318" t="s">
        <v>45</v>
      </c>
      <c r="Q37" s="308" t="s">
        <v>46</v>
      </c>
      <c r="R37" s="310" t="s">
        <v>18</v>
      </c>
    </row>
    <row r="38" spans="1:18" ht="13.5" customHeight="1" thickBot="1">
      <c r="A38" s="321"/>
      <c r="B38" s="323" t="s">
        <v>38</v>
      </c>
      <c r="C38" s="317"/>
      <c r="D38" s="317"/>
      <c r="E38" s="317"/>
      <c r="F38" s="317"/>
      <c r="G38" s="319"/>
      <c r="H38" s="309"/>
      <c r="I38" s="311" t="s">
        <v>39</v>
      </c>
      <c r="J38" s="321"/>
      <c r="K38" s="323" t="s">
        <v>38</v>
      </c>
      <c r="L38" s="317"/>
      <c r="M38" s="317"/>
      <c r="N38" s="317"/>
      <c r="O38" s="317"/>
      <c r="P38" s="319"/>
      <c r="Q38" s="309"/>
      <c r="R38" s="311" t="s">
        <v>39</v>
      </c>
    </row>
    <row r="39" spans="1:18" ht="12.75">
      <c r="A39" s="326">
        <v>1</v>
      </c>
      <c r="B39" s="329">
        <f>'пр.хода'!G10</f>
        <v>13</v>
      </c>
      <c r="C39" s="298" t="str">
        <f>VLOOKUP(B39,'пр.взв.'!B2:E90,2,FALSE)</f>
        <v>ЩЕРБАКОВ Артем Владимирович</v>
      </c>
      <c r="D39" s="288" t="str">
        <f>VLOOKUP(B39,'пр.взв.'!B2:F138,3,FALSE)</f>
        <v>23.10.1994 кмс</v>
      </c>
      <c r="E39" s="288" t="str">
        <f>VLOOKUP(B39,'пр.взв.'!B2:G138,4,FALSE)</f>
        <v>ПФО</v>
      </c>
      <c r="F39" s="282"/>
      <c r="G39" s="289"/>
      <c r="H39" s="283"/>
      <c r="I39" s="253"/>
      <c r="J39" s="326">
        <v>2</v>
      </c>
      <c r="K39" s="329">
        <f>'пр.хода'!O10</f>
        <v>2</v>
      </c>
      <c r="L39" s="294" t="str">
        <f>VLOOKUP(K39,'пр.взв.'!B2:E90,2,FALSE)</f>
        <v>КРАСНОГОРСКИЙ Владимир Андреевич</v>
      </c>
      <c r="M39" s="288" t="str">
        <f>VLOOKUP(K39,'пр.взв.'!B2:F138,3,FALSE)</f>
        <v>06.12.1993 кмс</v>
      </c>
      <c r="N39" s="288" t="str">
        <f>VLOOKUP(K39,'пр.взв.'!B2:G138,4,FALSE)</f>
        <v>ПФО</v>
      </c>
      <c r="O39" s="282"/>
      <c r="P39" s="289"/>
      <c r="Q39" s="283"/>
      <c r="R39" s="253"/>
    </row>
    <row r="40" spans="1:18" ht="12.75">
      <c r="A40" s="327"/>
      <c r="B40" s="293"/>
      <c r="C40" s="287"/>
      <c r="D40" s="280"/>
      <c r="E40" s="280"/>
      <c r="F40" s="280"/>
      <c r="G40" s="280"/>
      <c r="H40" s="263"/>
      <c r="I40" s="247"/>
      <c r="J40" s="327"/>
      <c r="K40" s="293"/>
      <c r="L40" s="295"/>
      <c r="M40" s="280"/>
      <c r="N40" s="280"/>
      <c r="O40" s="280"/>
      <c r="P40" s="280"/>
      <c r="Q40" s="263"/>
      <c r="R40" s="247"/>
    </row>
    <row r="41" spans="1:18" ht="12.75">
      <c r="A41" s="327"/>
      <c r="B41" s="325">
        <f>'пр.хода'!G18</f>
        <v>7</v>
      </c>
      <c r="C41" s="286" t="str">
        <f>VLOOKUP(B41,'пр.взв.'!B2:E90,2,FALSE)</f>
        <v>ШАКИРОВ Ринат Рафикович</v>
      </c>
      <c r="D41" s="255" t="str">
        <f>VLOOKUP(B41,'пр.взв.'!B2:F140,3,FALSE)</f>
        <v>17.08.1993 кмс</v>
      </c>
      <c r="E41" s="255" t="str">
        <f>VLOOKUP(B41,'пр.взв.'!B2:G140,4,FALSE)</f>
        <v>ПФО</v>
      </c>
      <c r="F41" s="281"/>
      <c r="G41" s="281"/>
      <c r="H41" s="248"/>
      <c r="I41" s="248"/>
      <c r="J41" s="327"/>
      <c r="K41" s="325">
        <f>'пр.хода'!O18</f>
        <v>16</v>
      </c>
      <c r="L41" s="296" t="str">
        <f>VLOOKUP(K41,'пр.взв.'!B2:E90,2,FALSE)</f>
        <v>ПАВЛОВ Николай Владимирович</v>
      </c>
      <c r="M41" s="255" t="str">
        <f>VLOOKUP(K41,'пр.взв.'!B2:F140,3,FALSE)</f>
        <v>29.03.1992 кмс</v>
      </c>
      <c r="N41" s="255" t="str">
        <f>VLOOKUP(K41,'пр.взв.'!B2:G140,4,FALSE)</f>
        <v>ЦФО</v>
      </c>
      <c r="O41" s="281"/>
      <c r="P41" s="281"/>
      <c r="Q41" s="248"/>
      <c r="R41" s="248"/>
    </row>
    <row r="42" spans="1:18" ht="12.75">
      <c r="A42" s="328"/>
      <c r="B42" s="285"/>
      <c r="C42" s="287"/>
      <c r="D42" s="280"/>
      <c r="E42" s="280"/>
      <c r="F42" s="282"/>
      <c r="G42" s="282"/>
      <c r="H42" s="253"/>
      <c r="I42" s="253"/>
      <c r="J42" s="328"/>
      <c r="K42" s="285"/>
      <c r="L42" s="295"/>
      <c r="M42" s="280"/>
      <c r="N42" s="280"/>
      <c r="O42" s="282"/>
      <c r="P42" s="282"/>
      <c r="Q42" s="253"/>
      <c r="R42" s="253"/>
    </row>
    <row r="44" spans="1:18" ht="15">
      <c r="A44" s="324" t="s">
        <v>48</v>
      </c>
      <c r="B44" s="324"/>
      <c r="C44" s="324"/>
      <c r="D44" s="324"/>
      <c r="E44" s="324"/>
      <c r="F44" s="324"/>
      <c r="G44" s="324"/>
      <c r="H44" s="324"/>
      <c r="I44" s="324"/>
      <c r="J44" s="324" t="s">
        <v>49</v>
      </c>
      <c r="K44" s="324"/>
      <c r="L44" s="324"/>
      <c r="M44" s="324"/>
      <c r="N44" s="324"/>
      <c r="O44" s="324"/>
      <c r="P44" s="324"/>
      <c r="Q44" s="324"/>
      <c r="R44" s="324"/>
    </row>
    <row r="45" spans="2:18" ht="16.5" thickBot="1">
      <c r="B45" s="97" t="s">
        <v>37</v>
      </c>
      <c r="C45" s="102"/>
      <c r="D45" s="102"/>
      <c r="E45" s="102"/>
      <c r="F45" s="105" t="str">
        <f>F36</f>
        <v>в.к.    48    кг.</v>
      </c>
      <c r="G45" s="102"/>
      <c r="H45" s="102"/>
      <c r="I45" s="102"/>
      <c r="J45" s="69"/>
      <c r="K45" s="103" t="s">
        <v>1</v>
      </c>
      <c r="L45" s="102"/>
      <c r="M45" s="102"/>
      <c r="N45" s="102"/>
      <c r="O45" s="105" t="str">
        <f>O36</f>
        <v>в.к.    48    кг.</v>
      </c>
      <c r="P45" s="100"/>
      <c r="Q45" s="100"/>
      <c r="R45" s="100"/>
    </row>
    <row r="46" spans="1:18" ht="12.75" customHeight="1">
      <c r="A46" s="320" t="s">
        <v>44</v>
      </c>
      <c r="B46" s="322" t="s">
        <v>4</v>
      </c>
      <c r="C46" s="316" t="s">
        <v>5</v>
      </c>
      <c r="D46" s="316" t="s">
        <v>14</v>
      </c>
      <c r="E46" s="316" t="s">
        <v>15</v>
      </c>
      <c r="F46" s="316" t="s">
        <v>16</v>
      </c>
      <c r="G46" s="318" t="s">
        <v>45</v>
      </c>
      <c r="H46" s="308" t="s">
        <v>46</v>
      </c>
      <c r="I46" s="310" t="s">
        <v>18</v>
      </c>
      <c r="J46" s="320" t="s">
        <v>44</v>
      </c>
      <c r="K46" s="322" t="s">
        <v>4</v>
      </c>
      <c r="L46" s="316" t="s">
        <v>5</v>
      </c>
      <c r="M46" s="316" t="s">
        <v>14</v>
      </c>
      <c r="N46" s="316" t="s">
        <v>15</v>
      </c>
      <c r="O46" s="316" t="s">
        <v>16</v>
      </c>
      <c r="P46" s="318" t="s">
        <v>45</v>
      </c>
      <c r="Q46" s="308" t="s">
        <v>46</v>
      </c>
      <c r="R46" s="310" t="s">
        <v>18</v>
      </c>
    </row>
    <row r="47" spans="1:18" ht="13.5" customHeight="1" thickBot="1">
      <c r="A47" s="321"/>
      <c r="B47" s="323" t="s">
        <v>38</v>
      </c>
      <c r="C47" s="317"/>
      <c r="D47" s="317"/>
      <c r="E47" s="317"/>
      <c r="F47" s="317"/>
      <c r="G47" s="319"/>
      <c r="H47" s="309"/>
      <c r="I47" s="311" t="s">
        <v>39</v>
      </c>
      <c r="J47" s="321"/>
      <c r="K47" s="323" t="s">
        <v>38</v>
      </c>
      <c r="L47" s="317"/>
      <c r="M47" s="317"/>
      <c r="N47" s="317"/>
      <c r="O47" s="317"/>
      <c r="P47" s="319"/>
      <c r="Q47" s="309"/>
      <c r="R47" s="311" t="s">
        <v>39</v>
      </c>
    </row>
    <row r="48" spans="1:18" ht="12.75" hidden="1">
      <c r="A48" s="297">
        <v>1</v>
      </c>
      <c r="B48" s="292">
        <f>'пр.хода'!A25</f>
        <v>5</v>
      </c>
      <c r="C48" s="312" t="str">
        <f>VLOOKUP(B48,'пр.взв.'!B4:E103,2,FALSE)</f>
        <v>ТОКАРЕВ Герман Анатольевич</v>
      </c>
      <c r="D48" s="288" t="str">
        <f>VLOOKUP(B48,'пр.взв.'!B4:F147,3,FALSE)</f>
        <v>31.12.1993 кмс</v>
      </c>
      <c r="E48" s="288" t="str">
        <f>VLOOKUP(B48,'пр.взв.'!B4:G147,4,FALSE)</f>
        <v>СФО</v>
      </c>
      <c r="F48" s="313"/>
      <c r="G48" s="314"/>
      <c r="H48" s="315"/>
      <c r="I48" s="303"/>
      <c r="J48" s="297">
        <v>3</v>
      </c>
      <c r="K48" s="305">
        <f>'пр.хода'!I25</f>
        <v>10</v>
      </c>
      <c r="L48" s="306" t="str">
        <f>VLOOKUP(K48,'пр.взв.'!B4:E103,2,FALSE)</f>
        <v>МОНГУШ Белек Дуранович</v>
      </c>
      <c r="M48" s="288" t="str">
        <f>VLOOKUP(K48,'пр.взв.'!B4:F147,3,FALSE)</f>
        <v>23.02.1992 кмс</v>
      </c>
      <c r="N48" s="288" t="str">
        <f>VLOOKUP(K48,'пр.взв.'!B4:G147,4,FALSE)</f>
        <v>Мос</v>
      </c>
      <c r="O48" s="282"/>
      <c r="P48" s="289"/>
      <c r="Q48" s="283"/>
      <c r="R48" s="253"/>
    </row>
    <row r="49" spans="1:18" ht="12.75" hidden="1">
      <c r="A49" s="290"/>
      <c r="B49" s="293"/>
      <c r="C49" s="287"/>
      <c r="D49" s="280"/>
      <c r="E49" s="280"/>
      <c r="F49" s="280"/>
      <c r="G49" s="280"/>
      <c r="H49" s="263"/>
      <c r="I49" s="247"/>
      <c r="J49" s="290"/>
      <c r="K49" s="293"/>
      <c r="L49" s="295"/>
      <c r="M49" s="280"/>
      <c r="N49" s="280"/>
      <c r="O49" s="280"/>
      <c r="P49" s="280"/>
      <c r="Q49" s="263"/>
      <c r="R49" s="247"/>
    </row>
    <row r="50" spans="1:18" ht="12.75" hidden="1">
      <c r="A50" s="290"/>
      <c r="B50" s="284">
        <f>'пр.хода'!A27</f>
        <v>9</v>
      </c>
      <c r="C50" s="286" t="str">
        <f>VLOOKUP(B50,'пр.взв.'!B4:E103,2,FALSE)</f>
        <v>ПОГОСЯН Тарон Аветикович</v>
      </c>
      <c r="D50" s="255" t="str">
        <f>VLOOKUP(B50,'пр.взв.'!B4:F149,3,FALSE)</f>
        <v>08.07.1993 кмс</v>
      </c>
      <c r="E50" s="255" t="str">
        <f>VLOOKUP(B50,'пр.взв.'!B4:G149,4,FALSE)</f>
        <v>УФО</v>
      </c>
      <c r="F50" s="281"/>
      <c r="G50" s="281"/>
      <c r="H50" s="248"/>
      <c r="I50" s="248"/>
      <c r="J50" s="290"/>
      <c r="K50" s="284">
        <f>'пр.хода'!I27</f>
        <v>6</v>
      </c>
      <c r="L50" s="296" t="str">
        <f>VLOOKUP(K50,'пр.взв.'!B4:E103,2,FALSE)</f>
        <v>САФАРОВ Муслим Рустамович</v>
      </c>
      <c r="M50" s="255" t="str">
        <f>VLOOKUP(K50,'пр.взв.'!B4:F149,3,FALSE)</f>
        <v>18.09.1994 кмс</v>
      </c>
      <c r="N50" s="255" t="str">
        <f>VLOOKUP(K50,'пр.взв.'!B4:G149,4,FALSE)</f>
        <v>СЗФО</v>
      </c>
      <c r="O50" s="281"/>
      <c r="P50" s="281"/>
      <c r="Q50" s="248"/>
      <c r="R50" s="248"/>
    </row>
    <row r="51" spans="1:18" ht="13.5" hidden="1" thickBot="1">
      <c r="A51" s="291"/>
      <c r="B51" s="301"/>
      <c r="C51" s="302"/>
      <c r="D51" s="299"/>
      <c r="E51" s="299"/>
      <c r="F51" s="300"/>
      <c r="G51" s="300"/>
      <c r="H51" s="219"/>
      <c r="I51" s="219"/>
      <c r="J51" s="304"/>
      <c r="K51" s="301"/>
      <c r="L51" s="307"/>
      <c r="M51" s="299"/>
      <c r="N51" s="299"/>
      <c r="O51" s="300"/>
      <c r="P51" s="300"/>
      <c r="Q51" s="219"/>
      <c r="R51" s="219"/>
    </row>
    <row r="52" spans="1:18" ht="12.75" hidden="1">
      <c r="A52" s="297">
        <v>2</v>
      </c>
      <c r="B52" s="292">
        <v>15</v>
      </c>
      <c r="C52" s="298" t="str">
        <f>VLOOKUP(B52,'пр.взв.'!B4:E103,2,FALSE)</f>
        <v>ВЛАСОВ Денис Геннадьевич</v>
      </c>
      <c r="D52" s="288" t="str">
        <f>VLOOKUP(B52,'пр.взв.'!B4:F151,3,FALSE)</f>
        <v>27.08.1994 кмс</v>
      </c>
      <c r="E52" s="288" t="str">
        <f>VLOOKUP(B52,'пр.взв.'!B4:G151,4,FALSE)</f>
        <v>ЦФО</v>
      </c>
      <c r="F52" s="282"/>
      <c r="G52" s="289"/>
      <c r="H52" s="283"/>
      <c r="I52" s="253"/>
      <c r="J52" s="290">
        <v>4</v>
      </c>
      <c r="K52" s="292">
        <f>'пр.хода'!I31</f>
        <v>8</v>
      </c>
      <c r="L52" s="294" t="str">
        <f>VLOOKUP(K52,'пр.взв.'!B4:E103,2,FALSE)</f>
        <v>ГЕЗАЛОВ Самаддин Афган-Оглы</v>
      </c>
      <c r="M52" s="288" t="str">
        <f>VLOOKUP(K52,'пр.взв.'!B4:F151,3,FALSE)</f>
        <v>20.07.1992 кмс</v>
      </c>
      <c r="N52" s="288" t="str">
        <f>VLOOKUP(K52,'пр.взв.'!B4:G151,4,FALSE)</f>
        <v>ПФО</v>
      </c>
      <c r="O52" s="282"/>
      <c r="P52" s="289"/>
      <c r="Q52" s="283"/>
      <c r="R52" s="253"/>
    </row>
    <row r="53" spans="1:18" ht="12.75" hidden="1">
      <c r="A53" s="290"/>
      <c r="B53" s="293"/>
      <c r="C53" s="287"/>
      <c r="D53" s="280"/>
      <c r="E53" s="280"/>
      <c r="F53" s="280"/>
      <c r="G53" s="280"/>
      <c r="H53" s="263"/>
      <c r="I53" s="247"/>
      <c r="J53" s="290"/>
      <c r="K53" s="293"/>
      <c r="L53" s="295"/>
      <c r="M53" s="280"/>
      <c r="N53" s="280"/>
      <c r="O53" s="280"/>
      <c r="P53" s="280"/>
      <c r="Q53" s="263"/>
      <c r="R53" s="247"/>
    </row>
    <row r="54" spans="1:18" ht="12.75" hidden="1">
      <c r="A54" s="290"/>
      <c r="B54" s="284">
        <f>'пр.хода'!A33</f>
        <v>11</v>
      </c>
      <c r="C54" s="286" t="str">
        <f>VLOOKUP(B54,'пр.взв.'!B4:E103,2,FALSE)</f>
        <v>МУСАЕВ Ахмед Исханович</v>
      </c>
      <c r="D54" s="255" t="str">
        <f>VLOOKUP(B54,'пр.взв.'!B4:F153,3,FALSE)</f>
        <v>29.05.1994 кмс</v>
      </c>
      <c r="E54" s="255" t="str">
        <f>VLOOKUP(B54,'пр.взв.'!B4:G153,4,FALSE)</f>
        <v>СКФО</v>
      </c>
      <c r="F54" s="281"/>
      <c r="G54" s="281"/>
      <c r="H54" s="248"/>
      <c r="I54" s="248"/>
      <c r="J54" s="290"/>
      <c r="K54" s="284">
        <f>'пр.хода'!I33</f>
        <v>12</v>
      </c>
      <c r="L54" s="296" t="str">
        <f>VLOOKUP(K54,'пр.взв.'!B4:E103,2,FALSE)</f>
        <v>АЮБОВ Хамзат Рахманович</v>
      </c>
      <c r="M54" s="255" t="str">
        <f>VLOOKUP(K54,'пр.взв.'!B4:F153,3,FALSE)</f>
        <v>15.06.1992 кмс</v>
      </c>
      <c r="N54" s="255" t="str">
        <f>VLOOKUP(K54,'пр.взв.'!B4:G153,4,FALSE)</f>
        <v>СКФО</v>
      </c>
      <c r="O54" s="281"/>
      <c r="P54" s="281"/>
      <c r="Q54" s="248"/>
      <c r="R54" s="248"/>
    </row>
    <row r="55" spans="1:18" ht="12.75" hidden="1">
      <c r="A55" s="291"/>
      <c r="B55" s="285"/>
      <c r="C55" s="287"/>
      <c r="D55" s="280"/>
      <c r="E55" s="280"/>
      <c r="F55" s="282"/>
      <c r="G55" s="282"/>
      <c r="H55" s="253"/>
      <c r="I55" s="253"/>
      <c r="J55" s="291"/>
      <c r="K55" s="285"/>
      <c r="L55" s="295"/>
      <c r="M55" s="280"/>
      <c r="N55" s="280"/>
      <c r="O55" s="282"/>
      <c r="P55" s="282"/>
      <c r="Q55" s="253"/>
      <c r="R55" s="253"/>
    </row>
    <row r="56" ht="13.5" thickBot="1"/>
    <row r="57" spans="1:18" ht="12.75">
      <c r="A57" s="320" t="s">
        <v>44</v>
      </c>
      <c r="B57" s="322" t="s">
        <v>4</v>
      </c>
      <c r="C57" s="316" t="s">
        <v>5</v>
      </c>
      <c r="D57" s="316" t="s">
        <v>14</v>
      </c>
      <c r="E57" s="316" t="s">
        <v>15</v>
      </c>
      <c r="F57" s="316" t="s">
        <v>16</v>
      </c>
      <c r="G57" s="318" t="s">
        <v>45</v>
      </c>
      <c r="H57" s="308" t="s">
        <v>46</v>
      </c>
      <c r="I57" s="310" t="s">
        <v>18</v>
      </c>
      <c r="J57" s="320" t="s">
        <v>44</v>
      </c>
      <c r="K57" s="347" t="s">
        <v>4</v>
      </c>
      <c r="L57" s="316" t="s">
        <v>5</v>
      </c>
      <c r="M57" s="316" t="s">
        <v>14</v>
      </c>
      <c r="N57" s="316" t="s">
        <v>15</v>
      </c>
      <c r="O57" s="316" t="s">
        <v>16</v>
      </c>
      <c r="P57" s="318" t="s">
        <v>45</v>
      </c>
      <c r="Q57" s="308" t="s">
        <v>46</v>
      </c>
      <c r="R57" s="310" t="s">
        <v>18</v>
      </c>
    </row>
    <row r="58" spans="1:18" ht="13.5" thickBot="1">
      <c r="A58" s="321"/>
      <c r="B58" s="323" t="s">
        <v>38</v>
      </c>
      <c r="C58" s="317"/>
      <c r="D58" s="317"/>
      <c r="E58" s="317"/>
      <c r="F58" s="317"/>
      <c r="G58" s="319"/>
      <c r="H58" s="309"/>
      <c r="I58" s="311" t="s">
        <v>39</v>
      </c>
      <c r="J58" s="321"/>
      <c r="K58" s="348" t="s">
        <v>38</v>
      </c>
      <c r="L58" s="317"/>
      <c r="M58" s="317"/>
      <c r="N58" s="317"/>
      <c r="O58" s="317"/>
      <c r="P58" s="319"/>
      <c r="Q58" s="309"/>
      <c r="R58" s="311" t="s">
        <v>39</v>
      </c>
    </row>
    <row r="59" spans="1:18" ht="12.75">
      <c r="A59" s="297">
        <v>1</v>
      </c>
      <c r="B59" s="329">
        <f>'пр.хода'!C26</f>
        <v>5</v>
      </c>
      <c r="C59" s="312" t="str">
        <f>VLOOKUP(B59,'пр.взв.'!B1:E114,2,FALSE)</f>
        <v>ТОКАРЕВ Герман Анатольевич</v>
      </c>
      <c r="D59" s="288" t="str">
        <f>VLOOKUP(B59,'пр.взв.'!B1:F158,3,FALSE)</f>
        <v>31.12.1993 кмс</v>
      </c>
      <c r="E59" s="288" t="str">
        <f>VLOOKUP(B59,'пр.взв.'!B15:G158,4,FALSE)</f>
        <v>СФО</v>
      </c>
      <c r="F59" s="313"/>
      <c r="G59" s="314"/>
      <c r="H59" s="315"/>
      <c r="I59" s="303"/>
      <c r="J59" s="297">
        <v>3</v>
      </c>
      <c r="K59" s="350">
        <f>'пр.хода'!M26</f>
        <v>10</v>
      </c>
      <c r="L59" s="306" t="str">
        <f>VLOOKUP(K59,'пр.взв.'!B1:E114,2,FALSE)</f>
        <v>МОНГУШ Белек Дуранович</v>
      </c>
      <c r="M59" s="288" t="str">
        <f>VLOOKUP(K59,'пр.взв.'!B1:F158,3,FALSE)</f>
        <v>23.02.1992 кмс</v>
      </c>
      <c r="N59" s="288" t="str">
        <f>VLOOKUP(K59,'пр.взв.'!B1:G158,4,FALSE)</f>
        <v>Мос</v>
      </c>
      <c r="O59" s="282"/>
      <c r="P59" s="289"/>
      <c r="Q59" s="283"/>
      <c r="R59" s="253"/>
    </row>
    <row r="60" spans="1:18" ht="12.75">
      <c r="A60" s="290"/>
      <c r="B60" s="349"/>
      <c r="C60" s="287"/>
      <c r="D60" s="280"/>
      <c r="E60" s="280"/>
      <c r="F60" s="280"/>
      <c r="G60" s="280"/>
      <c r="H60" s="263"/>
      <c r="I60" s="247"/>
      <c r="J60" s="290"/>
      <c r="K60" s="349"/>
      <c r="L60" s="295"/>
      <c r="M60" s="280"/>
      <c r="N60" s="280"/>
      <c r="O60" s="280"/>
      <c r="P60" s="280"/>
      <c r="Q60" s="263"/>
      <c r="R60" s="247"/>
    </row>
    <row r="61" spans="1:18" ht="12.75">
      <c r="A61" s="290"/>
      <c r="B61" s="325">
        <f>'пр.хода'!C32</f>
        <v>15</v>
      </c>
      <c r="C61" s="286" t="str">
        <f>VLOOKUP(B61,'пр.взв.'!B1:E114,2,FALSE)</f>
        <v>ВЛАСОВ Денис Геннадьевич</v>
      </c>
      <c r="D61" s="255" t="str">
        <f>VLOOKUP(B61,'пр.взв.'!B15:F160,3,FALSE)</f>
        <v>27.08.1994 кмс</v>
      </c>
      <c r="E61" s="255" t="str">
        <f>VLOOKUP(B61,'пр.взв.'!B1:G160,4,FALSE)</f>
        <v>ЦФО</v>
      </c>
      <c r="F61" s="281"/>
      <c r="G61" s="281"/>
      <c r="H61" s="248"/>
      <c r="I61" s="248"/>
      <c r="J61" s="290"/>
      <c r="K61" s="325">
        <f>'пр.хода'!M32</f>
        <v>8</v>
      </c>
      <c r="L61" s="296" t="str">
        <f>VLOOKUP(K61,'пр.взв.'!B1:E114,2,FALSE)</f>
        <v>ГЕЗАЛОВ Самаддин Афган-Оглы</v>
      </c>
      <c r="M61" s="255" t="str">
        <f>VLOOKUP(K61,'пр.взв.'!B1:F160,3,FALSE)</f>
        <v>20.07.1992 кмс</v>
      </c>
      <c r="N61" s="255" t="str">
        <f>VLOOKUP(K61,'пр.взв.'!B1:G160,4,FALSE)</f>
        <v>ПФО</v>
      </c>
      <c r="O61" s="281"/>
      <c r="P61" s="281"/>
      <c r="Q61" s="248"/>
      <c r="R61" s="248"/>
    </row>
    <row r="62" spans="1:18" ht="13.5" thickBot="1">
      <c r="A62" s="291"/>
      <c r="B62" s="351"/>
      <c r="C62" s="302"/>
      <c r="D62" s="299"/>
      <c r="E62" s="299"/>
      <c r="F62" s="300"/>
      <c r="G62" s="300"/>
      <c r="H62" s="219"/>
      <c r="I62" s="219"/>
      <c r="J62" s="304"/>
      <c r="K62" s="351"/>
      <c r="L62" s="307"/>
      <c r="M62" s="299"/>
      <c r="N62" s="299"/>
      <c r="O62" s="300"/>
      <c r="P62" s="300"/>
      <c r="Q62" s="219"/>
      <c r="R62" s="219"/>
    </row>
  </sheetData>
  <sheetProtection/>
  <mergeCells count="436"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2"/>
    <mergeCell ref="K59:K60"/>
    <mergeCell ref="L59:L60"/>
    <mergeCell ref="K61:K62"/>
    <mergeCell ref="L61:L62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G5:G6"/>
    <mergeCell ref="H5:H6"/>
    <mergeCell ref="B1:I1"/>
    <mergeCell ref="K1:R1"/>
    <mergeCell ref="B2:I2"/>
    <mergeCell ref="K2:R2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I5:I6"/>
    <mergeCell ref="J5:J6"/>
    <mergeCell ref="K5:K6"/>
    <mergeCell ref="L5:L6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G11:G12"/>
    <mergeCell ref="H11:H12"/>
    <mergeCell ref="M9:M10"/>
    <mergeCell ref="N9:N10"/>
    <mergeCell ref="O9:O10"/>
    <mergeCell ref="P9:P10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P13:P14"/>
    <mergeCell ref="Q11:Q12"/>
    <mergeCell ref="R11:R12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G19:G20"/>
    <mergeCell ref="H19:H20"/>
    <mergeCell ref="M17:M18"/>
    <mergeCell ref="N17:N18"/>
    <mergeCell ref="O17:O18"/>
    <mergeCell ref="P17:P18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B21:B22"/>
    <mergeCell ref="C21:C22"/>
    <mergeCell ref="D21:D22"/>
    <mergeCell ref="E21:E22"/>
    <mergeCell ref="F21:F22"/>
    <mergeCell ref="G21:G22"/>
    <mergeCell ref="M21:M22"/>
    <mergeCell ref="N21:N22"/>
    <mergeCell ref="O21:O22"/>
    <mergeCell ref="P21:P22"/>
    <mergeCell ref="Q19:Q20"/>
    <mergeCell ref="R19:R20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B29:B30"/>
    <mergeCell ref="C29:C30"/>
    <mergeCell ref="D29:D30"/>
    <mergeCell ref="E29:E30"/>
    <mergeCell ref="F29:F30"/>
    <mergeCell ref="G29:G30"/>
    <mergeCell ref="M29:M30"/>
    <mergeCell ref="N29:N30"/>
    <mergeCell ref="O29:O30"/>
    <mergeCell ref="P29:P30"/>
    <mergeCell ref="Q27:Q28"/>
    <mergeCell ref="R27:R28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Q33:Q34"/>
    <mergeCell ref="R33:R34"/>
    <mergeCell ref="M33:M34"/>
    <mergeCell ref="N33:N34"/>
    <mergeCell ref="O33:O34"/>
    <mergeCell ref="P33:P34"/>
    <mergeCell ref="E37:E38"/>
    <mergeCell ref="F37:F38"/>
    <mergeCell ref="G37:G38"/>
    <mergeCell ref="H37:H38"/>
    <mergeCell ref="A37:A38"/>
    <mergeCell ref="B37:B38"/>
    <mergeCell ref="C37:C38"/>
    <mergeCell ref="D37:D38"/>
    <mergeCell ref="M37:M38"/>
    <mergeCell ref="N37:N38"/>
    <mergeCell ref="O37:O38"/>
    <mergeCell ref="P37:P38"/>
    <mergeCell ref="I37:I38"/>
    <mergeCell ref="J37:J38"/>
    <mergeCell ref="K37:K38"/>
    <mergeCell ref="L37:L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E46:E47"/>
    <mergeCell ref="F46:F47"/>
    <mergeCell ref="G46:G47"/>
    <mergeCell ref="H46:H47"/>
    <mergeCell ref="A46:A47"/>
    <mergeCell ref="B46:B47"/>
    <mergeCell ref="C46:C47"/>
    <mergeCell ref="D46:D47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B50:B51"/>
    <mergeCell ref="C50:C51"/>
    <mergeCell ref="D50:D51"/>
    <mergeCell ref="E50:E51"/>
    <mergeCell ref="F50:F51"/>
    <mergeCell ref="G50:G51"/>
    <mergeCell ref="M50:M51"/>
    <mergeCell ref="N50:N51"/>
    <mergeCell ref="O50:O51"/>
    <mergeCell ref="P50:P51"/>
    <mergeCell ref="Q48:Q49"/>
    <mergeCell ref="R48:R49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Q54:Q55"/>
    <mergeCell ref="R54:R55"/>
    <mergeCell ref="M54:M55"/>
    <mergeCell ref="N54:N55"/>
    <mergeCell ref="O54:O55"/>
    <mergeCell ref="P54:P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38" t="str">
        <f>HYPERLINK('[1]реквизиты'!$A$2)</f>
        <v>Первенство России среди юниоров 1992 - 93 гг.р.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46"/>
      <c r="M1" s="46"/>
      <c r="N1" s="46"/>
      <c r="O1" s="46"/>
      <c r="P1" s="46"/>
    </row>
    <row r="2" spans="1:19" ht="12.75" customHeight="1">
      <c r="A2" s="353" t="str">
        <f>HYPERLINK('[1]реквизиты'!$A$3)</f>
        <v>13 - 17 февраля 2012 г.               г. Кстово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9" t="str">
        <f>HYPERLINK('пр.взв.'!D4)</f>
        <v>в.к.    48    кг.</v>
      </c>
      <c r="G3" s="48"/>
      <c r="H3" s="48"/>
      <c r="I3" s="48"/>
      <c r="J3" s="48"/>
      <c r="K3" s="48"/>
      <c r="L3" s="48"/>
    </row>
    <row r="4" spans="1:3" ht="16.5" thickBot="1">
      <c r="A4" s="352" t="s">
        <v>0</v>
      </c>
      <c r="B4" s="352"/>
      <c r="C4" s="5"/>
    </row>
    <row r="5" spans="1:13" ht="12.75" customHeight="1" thickBot="1">
      <c r="A5" s="354">
        <v>1</v>
      </c>
      <c r="B5" s="356" t="str">
        <f>VLOOKUP(A5,'пр.взв.'!B5:C36,2,FALSE)</f>
        <v>КУБАРЬКОВ Андрей Васильевич</v>
      </c>
      <c r="C5" s="356" t="str">
        <f>VLOOKUP(A5,'пр.взв.'!B5:F36,3,FALSE)</f>
        <v>25.08.1993 кмс</v>
      </c>
      <c r="D5" s="356" t="str">
        <f>VLOOKUP(A5,'пр.взв.'!B5:E36,4,FALSE)</f>
        <v>ПФО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55"/>
      <c r="B6" s="357"/>
      <c r="C6" s="357"/>
      <c r="D6" s="357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55">
        <v>9</v>
      </c>
      <c r="B7" s="359" t="str">
        <f>VLOOKUP(A7,'пр.взв.'!B7:C38,2,FALSE)</f>
        <v>ПОГОСЯН Тарон Аветикович</v>
      </c>
      <c r="C7" s="359" t="str">
        <f>VLOOKUP(A7,'пр.взв.'!B5:F36,3,FALSE)</f>
        <v>08.07.1993 кмс</v>
      </c>
      <c r="D7" s="359" t="str">
        <f>VLOOKUP(A7,'пр.взв.'!B5:F36,4,FALSE)</f>
        <v>УФО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58"/>
      <c r="B8" s="360"/>
      <c r="C8" s="360"/>
      <c r="D8" s="360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54">
        <v>5</v>
      </c>
      <c r="B9" s="356" t="str">
        <f>VLOOKUP(A9,'пр.взв.'!B9:C40,2,FALSE)</f>
        <v>ТОКАРЕВ Герман Анатольевич</v>
      </c>
      <c r="C9" s="356" t="str">
        <f>VLOOKUP(A9,'пр.взв.'!B5:E36,3,FALSE)</f>
        <v>31.12.1993 кмс</v>
      </c>
      <c r="D9" s="356" t="str">
        <f>VLOOKUP(A9,'пр.взв.'!B5:E36,4,FALSE)</f>
        <v>СФО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55"/>
      <c r="B10" s="357"/>
      <c r="C10" s="357"/>
      <c r="D10" s="357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55">
        <v>13</v>
      </c>
      <c r="B11" s="359" t="str">
        <f>VLOOKUP(A11,'пр.взв.'!B5:C36,2,FALSE)</f>
        <v>ЩЕРБАКОВ Артем Владимирович</v>
      </c>
      <c r="C11" s="359" t="str">
        <f>VLOOKUP(A11,'пр.взв.'!B5:E36,3,FALSE)</f>
        <v>23.10.1994 кмс</v>
      </c>
      <c r="D11" s="359" t="str">
        <f>VLOOKUP(A11,'пр.взв.'!B5:E36,4,FALSE)</f>
        <v>ПФО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58"/>
      <c r="B12" s="360"/>
      <c r="C12" s="360"/>
      <c r="D12" s="360"/>
      <c r="E12" s="17"/>
      <c r="F12" s="361"/>
      <c r="G12" s="361"/>
      <c r="H12" s="25"/>
      <c r="I12" s="19"/>
      <c r="J12" s="13"/>
      <c r="K12" s="13"/>
      <c r="L12" s="13"/>
    </row>
    <row r="13" spans="1:12" ht="12.75" customHeight="1" thickBot="1">
      <c r="A13" s="354">
        <v>3</v>
      </c>
      <c r="B13" s="356" t="str">
        <f>VLOOKUP(A13,'пр.взв.'!B5:C36,2,FALSE)</f>
        <v>НАГАПЕТЯН Арутюн Хачатурович</v>
      </c>
      <c r="C13" s="356" t="str">
        <f>VLOOKUP(A13,'пр.взв.'!B5:E36,3,FALSE)</f>
        <v>02.08.1994 1</v>
      </c>
      <c r="D13" s="356" t="str">
        <f>VLOOKUP(A13,'пр.взв.'!B5:E36,4,FALSE)</f>
        <v>ЮФО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55"/>
      <c r="B14" s="357"/>
      <c r="C14" s="357"/>
      <c r="D14" s="357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55">
        <v>11</v>
      </c>
      <c r="B15" s="359" t="str">
        <f>VLOOKUP(A15,'пр.взв.'!B15:C45,2,FALSE)</f>
        <v>МУСАЕВ Ахмед Исханович</v>
      </c>
      <c r="C15" s="359" t="str">
        <f>VLOOKUP(A15,'пр.взв.'!B5:E36,3,FALSE)</f>
        <v>29.05.1994 кмс</v>
      </c>
      <c r="D15" s="359" t="str">
        <f>VLOOKUP(A15,'пр.взв.'!B5:F36,4,FALSE)</f>
        <v>СКФО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58"/>
      <c r="B16" s="360"/>
      <c r="C16" s="360"/>
      <c r="D16" s="36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54">
        <v>7</v>
      </c>
      <c r="B17" s="356" t="str">
        <f>VLOOKUP(A17,'пр.взв.'!B17:C47,2,FALSE)</f>
        <v>ШАКИРОВ Ринат Рафикович</v>
      </c>
      <c r="C17" s="356" t="str">
        <f>VLOOKUP(A17,'пр.взв.'!B5:E36,3,FALSE)</f>
        <v>17.08.1993 кмс</v>
      </c>
      <c r="D17" s="356" t="str">
        <f>VLOOKUP(A17,'пр.взв.'!B5:E36,4,FALSE)</f>
        <v>ПФО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55"/>
      <c r="B18" s="357"/>
      <c r="C18" s="357"/>
      <c r="D18" s="357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55">
        <v>15</v>
      </c>
      <c r="B19" s="359" t="str">
        <f>VLOOKUP(A19,'пр.взв.'!B19:C49,2,FALSE)</f>
        <v>ВЛАСОВ Денис Геннадьевич</v>
      </c>
      <c r="C19" s="359" t="str">
        <f>VLOOKUP(A19,'пр.взв.'!B5:E36,3,FALSE)</f>
        <v>27.08.1994 кмс</v>
      </c>
      <c r="D19" s="359" t="str">
        <f>VLOOKUP(A19,'пр.взв.'!B5:E36,4,FALSE)</f>
        <v>ЦФО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58"/>
      <c r="B20" s="360"/>
      <c r="C20" s="360"/>
      <c r="D20" s="36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54">
        <v>2</v>
      </c>
      <c r="B22" s="356" t="str">
        <f>VLOOKUP(A22,'пр.взв.'!B7:E38,2,FALSE)</f>
        <v>КРАСНОГОРСКИЙ Владимир Андреевич</v>
      </c>
      <c r="C22" s="356" t="str">
        <f>VLOOKUP(A22,'пр.взв.'!B7:E38,3,FALSE)</f>
        <v>06.12.1993 кмс</v>
      </c>
      <c r="D22" s="356" t="str">
        <f>VLOOKUP(A22,'пр.взв.'!B7:E38,4,FALSE)</f>
        <v>ПФО</v>
      </c>
      <c r="E22" s="12"/>
      <c r="F22" s="13"/>
      <c r="G22" s="13"/>
      <c r="H22" s="13"/>
      <c r="I22" s="13"/>
      <c r="J22" s="4"/>
      <c r="K22" s="16"/>
    </row>
    <row r="23" spans="1:11" ht="15.75">
      <c r="A23" s="355"/>
      <c r="B23" s="357"/>
      <c r="C23" s="357"/>
      <c r="D23" s="357"/>
      <c r="E23" s="19"/>
      <c r="F23" s="15"/>
      <c r="G23" s="15"/>
      <c r="H23" s="13"/>
      <c r="I23" s="13"/>
      <c r="J23" s="4"/>
      <c r="K23" s="33"/>
    </row>
    <row r="24" spans="1:11" ht="16.5" thickBot="1">
      <c r="A24" s="355">
        <v>10</v>
      </c>
      <c r="B24" s="359" t="str">
        <f>VLOOKUP(A24,'пр.взв.'!B7:E38,2,FALSE)</f>
        <v>МОНГУШ Белек Дуранович</v>
      </c>
      <c r="C24" s="359" t="str">
        <f>VLOOKUP(A24,'пр.взв.'!B7:E38,3,FALSE)</f>
        <v>23.02.1992 кмс</v>
      </c>
      <c r="D24" s="359" t="str">
        <f>VLOOKUP(A24,'пр.взв.'!B7:E38,4,FALSE)</f>
        <v>Мос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58"/>
      <c r="B25" s="360"/>
      <c r="C25" s="360"/>
      <c r="D25" s="360"/>
      <c r="E25" s="17"/>
      <c r="F25" s="21"/>
      <c r="G25" s="19"/>
      <c r="H25" s="13"/>
      <c r="I25" s="13"/>
      <c r="J25" s="4"/>
      <c r="K25" s="33"/>
    </row>
    <row r="26" spans="1:11" ht="16.5" thickBot="1">
      <c r="A26" s="354">
        <v>6</v>
      </c>
      <c r="B26" s="356" t="str">
        <f>VLOOKUP(A26,'пр.взв.'!B7:E38,2,FALSE)</f>
        <v>САФАРОВ Муслим Рустамович</v>
      </c>
      <c r="C26" s="356" t="str">
        <f>VLOOKUP(A26,'пр.взв.'!B7:E38,3,FALSE)</f>
        <v>18.09.1994 кмс</v>
      </c>
      <c r="D26" s="356" t="str">
        <f>VLOOKUP(A26,'пр.взв.'!B7:E38,4,FALSE)</f>
        <v>СЗФО</v>
      </c>
      <c r="E26" s="12"/>
      <c r="F26" s="21"/>
      <c r="G26" s="16"/>
      <c r="H26" s="26"/>
      <c r="I26" s="13"/>
      <c r="J26" s="4"/>
      <c r="K26" s="33"/>
    </row>
    <row r="27" spans="1:11" ht="15.75">
      <c r="A27" s="355"/>
      <c r="B27" s="357"/>
      <c r="C27" s="357"/>
      <c r="D27" s="357"/>
      <c r="E27" s="19"/>
      <c r="F27" s="24"/>
      <c r="G27" s="15"/>
      <c r="H27" s="25"/>
      <c r="I27" s="13"/>
      <c r="J27" s="4"/>
      <c r="K27" s="33"/>
    </row>
    <row r="28" spans="1:11" ht="16.5" thickBot="1">
      <c r="A28" s="355">
        <v>14</v>
      </c>
      <c r="B28" s="359" t="str">
        <f>VLOOKUP(A28,'пр.взв.'!B7:E38,2,FALSE)</f>
        <v>ДОСКАЗИЕВ Азамат Русланович </v>
      </c>
      <c r="C28" s="359" t="str">
        <f>VLOOKUP(A28,'пр.взв.'!B7:E38,3,FALSE)</f>
        <v>15.11.1994 1</v>
      </c>
      <c r="D28" s="359" t="str">
        <f>VLOOKUP(A28,'пр.взв.'!B7:E38,4,FALSE)</f>
        <v>ЮФО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58"/>
      <c r="B29" s="360"/>
      <c r="C29" s="360"/>
      <c r="D29" s="360"/>
      <c r="E29" s="17"/>
      <c r="F29" s="361"/>
      <c r="G29" s="361"/>
      <c r="H29" s="25"/>
      <c r="I29" s="19"/>
      <c r="J29" s="3"/>
      <c r="K29" s="32"/>
    </row>
    <row r="30" spans="1:9" ht="16.5" thickBot="1">
      <c r="A30" s="354">
        <v>4</v>
      </c>
      <c r="B30" s="356" t="str">
        <f>VLOOKUP(A30,'пр.взв.'!B7:E38,2,FALSE)</f>
        <v>ЛАЗУТИН Павел Алексеевич</v>
      </c>
      <c r="C30" s="356" t="str">
        <f>VLOOKUP(A30,'пр.взв.'!B7:E38,3,FALSE)</f>
        <v>05.03.1994 кмс</v>
      </c>
      <c r="D30" s="356" t="str">
        <f>VLOOKUP(A30,'пр.взв.'!B7:E38,4,FALSE)</f>
        <v>ЦФО</v>
      </c>
      <c r="E30" s="12"/>
      <c r="F30" s="15"/>
      <c r="G30" s="15"/>
      <c r="H30" s="25"/>
      <c r="I30" s="16"/>
    </row>
    <row r="31" spans="1:9" ht="15.75">
      <c r="A31" s="355"/>
      <c r="B31" s="357"/>
      <c r="C31" s="357"/>
      <c r="D31" s="357"/>
      <c r="E31" s="19"/>
      <c r="F31" s="15"/>
      <c r="G31" s="15"/>
      <c r="H31" s="25"/>
      <c r="I31" s="13"/>
    </row>
    <row r="32" spans="1:9" ht="16.5" thickBot="1">
      <c r="A32" s="355">
        <v>12</v>
      </c>
      <c r="B32" s="359" t="str">
        <f>VLOOKUP(A32,'пр.взв.'!B7:E38,2,FALSE)</f>
        <v>АЮБОВ Хамзат Рахманович</v>
      </c>
      <c r="C32" s="359" t="str">
        <f>VLOOKUP(A32,'пр.взв.'!B7:E38,3,FALSE)</f>
        <v>15.06.1992 кмс</v>
      </c>
      <c r="D32" s="359" t="str">
        <f>VLOOKUP(A32,'пр.взв.'!B7:E38,4,FALSE)</f>
        <v>СКФО</v>
      </c>
      <c r="E32" s="16"/>
      <c r="F32" s="20"/>
      <c r="G32" s="15"/>
      <c r="H32" s="25"/>
      <c r="I32" s="13"/>
    </row>
    <row r="33" spans="1:9" ht="16.5" thickBot="1">
      <c r="A33" s="358"/>
      <c r="B33" s="360"/>
      <c r="C33" s="360"/>
      <c r="D33" s="360"/>
      <c r="E33" s="17"/>
      <c r="F33" s="21"/>
      <c r="G33" s="19"/>
      <c r="H33" s="27"/>
      <c r="I33" s="13"/>
    </row>
    <row r="34" spans="1:9" ht="16.5" thickBot="1">
      <c r="A34" s="354">
        <v>8</v>
      </c>
      <c r="B34" s="356" t="str">
        <f>VLOOKUP(A34,'пр.взв.'!B7:E38,2,FALSE)</f>
        <v>ГЕЗАЛОВ Самаддин Афган-Оглы</v>
      </c>
      <c r="C34" s="356" t="str">
        <f>VLOOKUP(A34,'пр.взв.'!B7:E38,3,FALSE)</f>
        <v>20.07.1992 кмс</v>
      </c>
      <c r="D34" s="356" t="str">
        <f>VLOOKUP(A34,'пр.взв.'!B7:E38,4,FALSE)</f>
        <v>ПФО</v>
      </c>
      <c r="E34" s="12"/>
      <c r="F34" s="22"/>
      <c r="G34" s="16"/>
      <c r="H34" s="10"/>
      <c r="I34" s="10"/>
    </row>
    <row r="35" spans="1:9" ht="15.75">
      <c r="A35" s="355"/>
      <c r="B35" s="357"/>
      <c r="C35" s="357"/>
      <c r="D35" s="357"/>
      <c r="E35" s="19"/>
      <c r="F35" s="23"/>
      <c r="G35" s="17"/>
      <c r="H35" s="18"/>
      <c r="I35" s="18"/>
    </row>
    <row r="36" spans="1:9" ht="16.5" thickBot="1">
      <c r="A36" s="355">
        <v>16</v>
      </c>
      <c r="B36" s="359" t="str">
        <f>VLOOKUP(A36,'пр.взв.'!B7:E38,2,FALSE)</f>
        <v>ПАВЛОВ Николай Владимирович</v>
      </c>
      <c r="C36" s="359" t="str">
        <f>VLOOKUP(A36,'пр.взв.'!B7:E38,3,FALSE)</f>
        <v>29.03.1992 кмс</v>
      </c>
      <c r="D36" s="359" t="str">
        <f>VLOOKUP(A36,'пр.взв.'!B7:E38,4,FALSE)</f>
        <v>ЦФО</v>
      </c>
      <c r="E36" s="16"/>
      <c r="F36" s="17"/>
      <c r="G36" s="17"/>
      <c r="H36" s="18"/>
      <c r="I36" s="18"/>
    </row>
    <row r="37" spans="1:9" ht="16.5" thickBot="1">
      <c r="A37" s="358"/>
      <c r="B37" s="360"/>
      <c r="C37" s="360"/>
      <c r="D37" s="360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62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62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63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63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A6" sqref="A6:H24"/>
    </sheetView>
  </sheetViews>
  <sheetFormatPr defaultColWidth="9.140625" defaultRowHeight="12.75"/>
  <sheetData>
    <row r="1" spans="1:8" ht="15.75" thickBot="1">
      <c r="A1" s="239" t="str">
        <f>HYPERLINK('[1]реквизиты'!$A$2)</f>
        <v>Первенство России среди юниоров 1992 - 93 гг.р.</v>
      </c>
      <c r="B1" s="240"/>
      <c r="C1" s="240"/>
      <c r="D1" s="240"/>
      <c r="E1" s="240"/>
      <c r="F1" s="240"/>
      <c r="G1" s="240"/>
      <c r="H1" s="241"/>
    </row>
    <row r="2" spans="1:8" ht="12.75">
      <c r="A2" s="383" t="str">
        <f>HYPERLINK('[1]реквизиты'!$A$3)</f>
        <v>13 - 17 февраля 2012 г.               г. Кстово</v>
      </c>
      <c r="B2" s="383"/>
      <c r="C2" s="383"/>
      <c r="D2" s="383"/>
      <c r="E2" s="383"/>
      <c r="F2" s="383"/>
      <c r="G2" s="383"/>
      <c r="H2" s="383"/>
    </row>
    <row r="3" spans="1:8" ht="18.75" thickBot="1">
      <c r="A3" s="384" t="s">
        <v>31</v>
      </c>
      <c r="B3" s="384"/>
      <c r="C3" s="384"/>
      <c r="D3" s="384"/>
      <c r="E3" s="384"/>
      <c r="F3" s="384"/>
      <c r="G3" s="384"/>
      <c r="H3" s="384"/>
    </row>
    <row r="4" spans="2:8" ht="18.75" thickBot="1">
      <c r="B4" s="91"/>
      <c r="C4" s="92"/>
      <c r="D4" s="385" t="str">
        <f>HYPERLINK('пр.взв.'!D4)</f>
        <v>в.к.    48    кг.</v>
      </c>
      <c r="E4" s="386"/>
      <c r="F4" s="387"/>
      <c r="G4" s="92"/>
      <c r="H4" s="92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>
      <c r="A6" s="380" t="s">
        <v>32</v>
      </c>
      <c r="B6" s="373" t="str">
        <f>VLOOKUP(J6,'пр.взв.'!B7:G38,2,FALSE)</f>
        <v>ПАВЛОВ Николай Владимирович</v>
      </c>
      <c r="C6" s="373"/>
      <c r="D6" s="373"/>
      <c r="E6" s="373"/>
      <c r="F6" s="373"/>
      <c r="G6" s="373"/>
      <c r="H6" s="366" t="str">
        <f>VLOOKUP(J6,'пр.взв.'!B7:G38,3,FALSE)</f>
        <v>29.03.1992 кмс</v>
      </c>
      <c r="I6" s="92"/>
      <c r="J6" s="86">
        <f>'пр.хода'!H8</f>
        <v>16</v>
      </c>
    </row>
    <row r="7" spans="1:10" ht="18">
      <c r="A7" s="381"/>
      <c r="B7" s="374"/>
      <c r="C7" s="374"/>
      <c r="D7" s="374"/>
      <c r="E7" s="374"/>
      <c r="F7" s="374"/>
      <c r="G7" s="374"/>
      <c r="H7" s="375"/>
      <c r="I7" s="92"/>
      <c r="J7" s="86"/>
    </row>
    <row r="8" spans="1:10" ht="18">
      <c r="A8" s="381"/>
      <c r="B8" s="376" t="str">
        <f>VLOOKUP(J6,'пр.взв.'!B7:G38,4,FALSE)</f>
        <v>ЦФО</v>
      </c>
      <c r="C8" s="376"/>
      <c r="D8" s="376"/>
      <c r="E8" s="376"/>
      <c r="F8" s="376"/>
      <c r="G8" s="376"/>
      <c r="H8" s="375"/>
      <c r="I8" s="92"/>
      <c r="J8" s="86"/>
    </row>
    <row r="9" spans="1:10" ht="18.75" thickBot="1">
      <c r="A9" s="382"/>
      <c r="B9" s="368"/>
      <c r="C9" s="368"/>
      <c r="D9" s="368"/>
      <c r="E9" s="368"/>
      <c r="F9" s="368"/>
      <c r="G9" s="368"/>
      <c r="H9" s="369"/>
      <c r="I9" s="92"/>
      <c r="J9" s="86"/>
    </row>
    <row r="10" spans="1:10" ht="18.75" thickBot="1">
      <c r="A10" s="92"/>
      <c r="B10" s="92"/>
      <c r="C10" s="92"/>
      <c r="D10" s="92"/>
      <c r="E10" s="92"/>
      <c r="F10" s="92"/>
      <c r="G10" s="92"/>
      <c r="H10" s="92"/>
      <c r="I10" s="92"/>
      <c r="J10" s="86"/>
    </row>
    <row r="11" spans="1:10" ht="18" customHeight="1">
      <c r="A11" s="377" t="s">
        <v>33</v>
      </c>
      <c r="B11" s="373" t="str">
        <f>VLOOKUP(J11,'пр.взв.'!B2:G43,2,FALSE)</f>
        <v>ЩЕРБАКОВ Артем Владимирович</v>
      </c>
      <c r="C11" s="373"/>
      <c r="D11" s="373"/>
      <c r="E11" s="373"/>
      <c r="F11" s="373"/>
      <c r="G11" s="373"/>
      <c r="H11" s="366" t="str">
        <f>VLOOKUP(J11,'пр.взв.'!B2:G43,3,FALSE)</f>
        <v>23.10.1994 кмс</v>
      </c>
      <c r="I11" s="92"/>
      <c r="J11" s="86">
        <f>'пр.хода'!H20</f>
        <v>13</v>
      </c>
    </row>
    <row r="12" spans="1:10" ht="18" customHeight="1">
      <c r="A12" s="378"/>
      <c r="B12" s="374"/>
      <c r="C12" s="374"/>
      <c r="D12" s="374"/>
      <c r="E12" s="374"/>
      <c r="F12" s="374"/>
      <c r="G12" s="374"/>
      <c r="H12" s="375"/>
      <c r="I12" s="92"/>
      <c r="J12" s="86"/>
    </row>
    <row r="13" spans="1:10" ht="18">
      <c r="A13" s="378"/>
      <c r="B13" s="376" t="str">
        <f>VLOOKUP(J11,'пр.взв.'!B2:G43,4,FALSE)</f>
        <v>ПФО</v>
      </c>
      <c r="C13" s="376"/>
      <c r="D13" s="376"/>
      <c r="E13" s="376"/>
      <c r="F13" s="376"/>
      <c r="G13" s="376"/>
      <c r="H13" s="375"/>
      <c r="I13" s="92"/>
      <c r="J13" s="86"/>
    </row>
    <row r="14" spans="1:10" ht="18.75" thickBot="1">
      <c r="A14" s="379"/>
      <c r="B14" s="368"/>
      <c r="C14" s="368"/>
      <c r="D14" s="368"/>
      <c r="E14" s="368"/>
      <c r="F14" s="368"/>
      <c r="G14" s="368"/>
      <c r="H14" s="369"/>
      <c r="I14" s="92"/>
      <c r="J14" s="86"/>
    </row>
    <row r="15" spans="1:10" ht="18.75" thickBot="1">
      <c r="A15" s="92"/>
      <c r="B15" s="92"/>
      <c r="C15" s="92"/>
      <c r="D15" s="92"/>
      <c r="E15" s="92"/>
      <c r="F15" s="92"/>
      <c r="G15" s="92"/>
      <c r="H15" s="92"/>
      <c r="I15" s="92"/>
      <c r="J15" s="86"/>
    </row>
    <row r="16" spans="1:10" ht="18" customHeight="1">
      <c r="A16" s="370" t="s">
        <v>34</v>
      </c>
      <c r="B16" s="373" t="str">
        <f>VLOOKUP(J16,'пр.взв.'!B4:G17,2,FALSE)</f>
        <v>ТОКАРЕВ Герман Анатольевич</v>
      </c>
      <c r="C16" s="373"/>
      <c r="D16" s="373"/>
      <c r="E16" s="373"/>
      <c r="F16" s="373"/>
      <c r="G16" s="373"/>
      <c r="H16" s="366" t="str">
        <f>VLOOKUP(J16,'пр.взв.'!B4:G17,3,FALSE)</f>
        <v>31.12.1993 кмс</v>
      </c>
      <c r="I16" s="92"/>
      <c r="J16" s="86">
        <f>'пр.хода'!E32</f>
        <v>5</v>
      </c>
    </row>
    <row r="17" spans="1:10" ht="18" customHeight="1">
      <c r="A17" s="371"/>
      <c r="B17" s="374"/>
      <c r="C17" s="374"/>
      <c r="D17" s="374"/>
      <c r="E17" s="374"/>
      <c r="F17" s="374"/>
      <c r="G17" s="374"/>
      <c r="H17" s="375"/>
      <c r="I17" s="92"/>
      <c r="J17" s="86"/>
    </row>
    <row r="18" spans="1:10" ht="18">
      <c r="A18" s="371"/>
      <c r="B18" s="376" t="str">
        <f>VLOOKUP(J16,'пр.взв.'!B7:G48,4,FALSE)</f>
        <v>СФО</v>
      </c>
      <c r="C18" s="376"/>
      <c r="D18" s="376"/>
      <c r="E18" s="376"/>
      <c r="F18" s="376"/>
      <c r="G18" s="376"/>
      <c r="H18" s="375"/>
      <c r="I18" s="92"/>
      <c r="J18" s="86"/>
    </row>
    <row r="19" spans="1:10" ht="18.75" thickBot="1">
      <c r="A19" s="372"/>
      <c r="B19" s="368"/>
      <c r="C19" s="368"/>
      <c r="D19" s="368"/>
      <c r="E19" s="368"/>
      <c r="F19" s="368"/>
      <c r="G19" s="368"/>
      <c r="H19" s="369"/>
      <c r="I19" s="92"/>
      <c r="J19" s="86"/>
    </row>
    <row r="20" spans="1:10" ht="18.75" thickBot="1">
      <c r="A20" s="92"/>
      <c r="B20" s="92"/>
      <c r="C20" s="92"/>
      <c r="D20" s="92"/>
      <c r="E20" s="92"/>
      <c r="F20" s="92"/>
      <c r="G20" s="92"/>
      <c r="H20" s="92"/>
      <c r="I20" s="92"/>
      <c r="J20" s="86"/>
    </row>
    <row r="21" spans="1:10" ht="18" customHeight="1">
      <c r="A21" s="370" t="s">
        <v>34</v>
      </c>
      <c r="B21" s="373" t="str">
        <f>VLOOKUP(J21,'пр.взв.'!B2:G53,2,FALSE)</f>
        <v>ГЕЗАЛОВ Самаддин Афган-Оглы</v>
      </c>
      <c r="C21" s="373"/>
      <c r="D21" s="373"/>
      <c r="E21" s="373"/>
      <c r="F21" s="373"/>
      <c r="G21" s="373"/>
      <c r="H21" s="366" t="str">
        <f>VLOOKUP(J21,'пр.взв.'!B3:G22,3,FALSE)</f>
        <v>20.07.1992 кмс</v>
      </c>
      <c r="I21" s="92"/>
      <c r="J21" s="86">
        <f>'пр.хода'!Q32</f>
        <v>8</v>
      </c>
    </row>
    <row r="22" spans="1:10" ht="18" customHeight="1">
      <c r="A22" s="371"/>
      <c r="B22" s="374"/>
      <c r="C22" s="374"/>
      <c r="D22" s="374"/>
      <c r="E22" s="374"/>
      <c r="F22" s="374"/>
      <c r="G22" s="374"/>
      <c r="H22" s="375"/>
      <c r="I22" s="92"/>
      <c r="J22" s="86"/>
    </row>
    <row r="23" spans="1:9" ht="18">
      <c r="A23" s="371"/>
      <c r="B23" s="376" t="str">
        <f>VLOOKUP(J21,'пр.взв.'!B6:G53,4,FALSE)</f>
        <v>ПФО</v>
      </c>
      <c r="C23" s="376"/>
      <c r="D23" s="376"/>
      <c r="E23" s="376"/>
      <c r="F23" s="376"/>
      <c r="G23" s="376"/>
      <c r="H23" s="375"/>
      <c r="I23" s="92"/>
    </row>
    <row r="24" spans="1:9" ht="18.75" thickBot="1">
      <c r="A24" s="372"/>
      <c r="B24" s="368"/>
      <c r="C24" s="368"/>
      <c r="D24" s="368"/>
      <c r="E24" s="368"/>
      <c r="F24" s="368"/>
      <c r="G24" s="368"/>
      <c r="H24" s="369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35</v>
      </c>
      <c r="B26" s="92"/>
      <c r="C26" s="92"/>
      <c r="D26" s="92"/>
      <c r="E26" s="92"/>
      <c r="F26" s="92"/>
      <c r="G26" s="92"/>
      <c r="H26" s="92"/>
    </row>
    <row r="27" ht="13.5" thickBot="1"/>
    <row r="28" spans="1:10" ht="12.75">
      <c r="A28" s="364" t="str">
        <f>'пр.взв.'!H37</f>
        <v>Овсянников НИ Воронин СМ</v>
      </c>
      <c r="B28" s="365"/>
      <c r="C28" s="365"/>
      <c r="D28" s="365"/>
      <c r="E28" s="365"/>
      <c r="F28" s="365"/>
      <c r="G28" s="365"/>
      <c r="H28" s="366"/>
      <c r="J28">
        <v>16</v>
      </c>
    </row>
    <row r="29" spans="1:8" ht="13.5" thickBot="1">
      <c r="A29" s="367"/>
      <c r="B29" s="368"/>
      <c r="C29" s="368"/>
      <c r="D29" s="368"/>
      <c r="E29" s="368"/>
      <c r="F29" s="368"/>
      <c r="G29" s="368"/>
      <c r="H29" s="369"/>
    </row>
    <row r="36" spans="1:8" ht="18">
      <c r="A36" s="92" t="s">
        <v>36</v>
      </c>
      <c r="B36" s="92"/>
      <c r="C36" s="92"/>
      <c r="D36" s="92"/>
      <c r="E36" s="92"/>
      <c r="F36" s="92"/>
      <c r="G36" s="92"/>
      <c r="H36" s="92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2"/>
      <c r="B38" s="92"/>
      <c r="C38" s="92"/>
      <c r="D38" s="92"/>
      <c r="E38" s="92"/>
      <c r="F38" s="92"/>
      <c r="G38" s="92"/>
      <c r="H38" s="92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4"/>
      <c r="B40" s="94"/>
      <c r="C40" s="94"/>
      <c r="D40" s="94"/>
      <c r="E40" s="94"/>
      <c r="F40" s="94"/>
      <c r="G40" s="94"/>
      <c r="H40" s="94"/>
    </row>
    <row r="41" spans="1:8" ht="18">
      <c r="A41" s="93"/>
      <c r="B41" s="93"/>
      <c r="C41" s="93"/>
      <c r="D41" s="93"/>
      <c r="E41" s="93"/>
      <c r="F41" s="93"/>
      <c r="G41" s="93"/>
      <c r="H41" s="93"/>
    </row>
    <row r="42" spans="1:8" ht="18">
      <c r="A42" s="95"/>
      <c r="B42" s="95"/>
      <c r="C42" s="95"/>
      <c r="D42" s="95"/>
      <c r="E42" s="95"/>
      <c r="F42" s="95"/>
      <c r="G42" s="95"/>
      <c r="H42" s="95"/>
    </row>
    <row r="43" spans="1:8" ht="18">
      <c r="A43" s="93"/>
      <c r="B43" s="93"/>
      <c r="C43" s="93"/>
      <c r="D43" s="93"/>
      <c r="E43" s="93"/>
      <c r="F43" s="93"/>
      <c r="G43" s="93"/>
      <c r="H43" s="93"/>
    </row>
    <row r="44" spans="1:8" ht="18">
      <c r="A44" s="95"/>
      <c r="B44" s="95"/>
      <c r="C44" s="95"/>
      <c r="D44" s="95"/>
      <c r="E44" s="95"/>
      <c r="F44" s="95"/>
      <c r="G44" s="95"/>
      <c r="H44" s="95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9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237" t="s">
        <v>24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</row>
    <row r="2" spans="1:21" ht="27.75" customHeight="1" thickBot="1">
      <c r="A2" s="238" t="s">
        <v>25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</row>
    <row r="3" spans="3:18" ht="33" customHeight="1" thickBot="1">
      <c r="C3" s="426" t="str">
        <f>HYPERLINK('[1]реквизиты'!$A$2)</f>
        <v>Первенство России среди юниоров 1992 - 93 гг.р.</v>
      </c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8"/>
    </row>
    <row r="4" spans="1:19" ht="15.75" customHeight="1" thickBot="1">
      <c r="A4" s="9"/>
      <c r="B4" s="9"/>
      <c r="C4" s="353" t="str">
        <f>HYPERLINK('[1]реквизиты'!$A$3)</f>
        <v>13 - 17 февраля 2012 г.               г. Кстово</v>
      </c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9"/>
    </row>
    <row r="5" spans="9:13" ht="20.25" customHeight="1" thickBot="1">
      <c r="I5" s="70"/>
      <c r="J5" s="429" t="str">
        <f>HYPERLINK('пр.взв.'!D4)</f>
        <v>в.к.    48    кг.</v>
      </c>
      <c r="K5" s="430"/>
      <c r="L5" s="431"/>
      <c r="M5" s="70"/>
    </row>
    <row r="6" spans="1:21" ht="18" customHeight="1" thickBot="1">
      <c r="A6" s="352" t="s">
        <v>0</v>
      </c>
      <c r="B6" s="352"/>
      <c r="C6" s="5"/>
      <c r="R6" s="42"/>
      <c r="S6" s="42"/>
      <c r="U6" s="42" t="s">
        <v>1</v>
      </c>
    </row>
    <row r="7" spans="1:29" ht="12.75" customHeight="1" thickBot="1">
      <c r="A7" s="354">
        <v>1</v>
      </c>
      <c r="B7" s="356" t="str">
        <f>VLOOKUP(A7,'пр.взв.'!B7:C38,2,FALSE)</f>
        <v>КУБАРЬКОВ Андрей Васильевич</v>
      </c>
      <c r="C7" s="356" t="str">
        <f>VLOOKUP(A7,'пр.взв.'!B7:F38,3,FALSE)</f>
        <v>25.08.1993 кмс</v>
      </c>
      <c r="D7" s="356" t="str">
        <f>VLOOKUP(A7,'пр.взв.'!B7:E38,4,FALSE)</f>
        <v>ПФО</v>
      </c>
      <c r="E7" s="106"/>
      <c r="F7" s="96"/>
      <c r="G7" s="96"/>
      <c r="H7" s="96"/>
      <c r="I7" s="65" t="s">
        <v>29</v>
      </c>
      <c r="J7" s="96"/>
      <c r="K7" s="96"/>
      <c r="L7" s="96"/>
      <c r="M7" s="107"/>
      <c r="N7" s="107"/>
      <c r="O7" s="107"/>
      <c r="P7" s="107"/>
      <c r="Q7" s="69"/>
      <c r="R7" s="356" t="str">
        <f>VLOOKUP(U7,'пр.взв.'!B7:E38,2,FALSE)</f>
        <v>КРАСНОГОРСКИЙ Владимир Андреевич</v>
      </c>
      <c r="S7" s="356" t="str">
        <f>VLOOKUP(U7,'пр.взв.'!B7:E38,3,FALSE)</f>
        <v>06.12.1993 кмс</v>
      </c>
      <c r="T7" s="356" t="str">
        <f>VLOOKUP(U7,'пр.взв.'!B7:E38,4,FALSE)</f>
        <v>ПФО</v>
      </c>
      <c r="U7" s="442">
        <v>2</v>
      </c>
      <c r="Y7" s="4"/>
      <c r="Z7" s="4"/>
      <c r="AA7" s="4"/>
      <c r="AB7" s="4"/>
      <c r="AC7" s="4"/>
    </row>
    <row r="8" spans="1:29" ht="12.75" customHeight="1">
      <c r="A8" s="355"/>
      <c r="B8" s="357"/>
      <c r="C8" s="357"/>
      <c r="D8" s="357"/>
      <c r="E8" s="108">
        <v>9</v>
      </c>
      <c r="F8" s="109"/>
      <c r="G8" s="109"/>
      <c r="H8" s="64">
        <v>16</v>
      </c>
      <c r="I8" s="432" t="str">
        <f>VLOOKUP(H8,'пр.взв.'!B7:E38,2,FALSE)</f>
        <v>ПАВЛОВ Николай Владимирович</v>
      </c>
      <c r="J8" s="433"/>
      <c r="K8" s="433"/>
      <c r="L8" s="433"/>
      <c r="M8" s="434"/>
      <c r="N8" s="107"/>
      <c r="O8" s="107"/>
      <c r="P8" s="107"/>
      <c r="Q8" s="108">
        <v>2</v>
      </c>
      <c r="R8" s="357"/>
      <c r="S8" s="357"/>
      <c r="T8" s="357"/>
      <c r="U8" s="440"/>
      <c r="Y8" s="4"/>
      <c r="Z8" s="4"/>
      <c r="AA8" s="4"/>
      <c r="AB8" s="4"/>
      <c r="AC8" s="4"/>
    </row>
    <row r="9" spans="1:29" ht="12.75" customHeight="1" thickBot="1">
      <c r="A9" s="355">
        <v>9</v>
      </c>
      <c r="B9" s="359" t="str">
        <f>VLOOKUP(A9,'пр.взв.'!B9:C40,2,FALSE)</f>
        <v>ПОГОСЯН Тарон Аветикович</v>
      </c>
      <c r="C9" s="359" t="str">
        <f>VLOOKUP(A9,'пр.взв.'!B7:F38,3,FALSE)</f>
        <v>08.07.1993 кмс</v>
      </c>
      <c r="D9" s="359" t="str">
        <f>VLOOKUP(A9,'пр.взв.'!B7:G38,4,FALSE)</f>
        <v>УФО</v>
      </c>
      <c r="E9" s="126">
        <v>0.08333333333333333</v>
      </c>
      <c r="F9" s="110"/>
      <c r="G9" s="109"/>
      <c r="H9" s="96"/>
      <c r="I9" s="435"/>
      <c r="J9" s="436"/>
      <c r="K9" s="436"/>
      <c r="L9" s="436"/>
      <c r="M9" s="437"/>
      <c r="N9" s="107"/>
      <c r="O9" s="107"/>
      <c r="P9" s="111"/>
      <c r="Q9" s="126">
        <v>0.16666666666666666</v>
      </c>
      <c r="R9" s="359" t="str">
        <f>VLOOKUP(U9,'пр.взв.'!B9:E40,2,FALSE)</f>
        <v>МОНГУШ Белек Дуранович</v>
      </c>
      <c r="S9" s="359" t="str">
        <f>VLOOKUP(U9,'пр.взв.'!B9:E40,3,FALSE)</f>
        <v>23.02.1992 кмс</v>
      </c>
      <c r="T9" s="359" t="str">
        <f>VLOOKUP(U9,'пр.взв.'!B9:E40,4,FALSE)</f>
        <v>Мос</v>
      </c>
      <c r="U9" s="440">
        <v>10</v>
      </c>
      <c r="Y9" s="4"/>
      <c r="Z9" s="4"/>
      <c r="AA9" s="4"/>
      <c r="AB9" s="4"/>
      <c r="AC9" s="4"/>
    </row>
    <row r="10" spans="1:29" ht="12.75" customHeight="1" thickBot="1">
      <c r="A10" s="358"/>
      <c r="B10" s="360"/>
      <c r="C10" s="360"/>
      <c r="D10" s="360"/>
      <c r="E10" s="112"/>
      <c r="F10" s="113"/>
      <c r="G10" s="108">
        <v>13</v>
      </c>
      <c r="H10" s="96"/>
      <c r="I10" s="69"/>
      <c r="J10" s="69"/>
      <c r="K10" s="69"/>
      <c r="L10" s="69"/>
      <c r="M10" s="107"/>
      <c r="N10" s="107"/>
      <c r="O10" s="108">
        <v>2</v>
      </c>
      <c r="P10" s="114"/>
      <c r="Q10" s="69"/>
      <c r="R10" s="360"/>
      <c r="S10" s="360"/>
      <c r="T10" s="360"/>
      <c r="U10" s="441"/>
      <c r="Y10" s="4"/>
      <c r="Z10" s="4"/>
      <c r="AA10" s="4"/>
      <c r="AB10" s="4"/>
      <c r="AC10" s="4"/>
    </row>
    <row r="11" spans="1:29" ht="12.75" customHeight="1" thickBot="1">
      <c r="A11" s="354">
        <v>5</v>
      </c>
      <c r="B11" s="356" t="str">
        <f>VLOOKUP(A11,'пр.взв.'!B11:C42,2,FALSE)</f>
        <v>ТОКАРЕВ Герман Анатольевич</v>
      </c>
      <c r="C11" s="356" t="str">
        <f>VLOOKUP(A11,'пр.взв.'!B7:E38,3,FALSE)</f>
        <v>31.12.1993 кмс</v>
      </c>
      <c r="D11" s="356" t="str">
        <f>VLOOKUP(A11,'пр.взв.'!B7:E38,4,FALSE)</f>
        <v>СФО</v>
      </c>
      <c r="E11" s="106"/>
      <c r="F11" s="113"/>
      <c r="G11" s="126">
        <v>0.125</v>
      </c>
      <c r="H11" s="115"/>
      <c r="I11" s="96"/>
      <c r="J11" s="69"/>
      <c r="K11" s="69"/>
      <c r="L11" s="69"/>
      <c r="M11" s="107"/>
      <c r="N11" s="111"/>
      <c r="O11" s="126">
        <v>0.16666666666666666</v>
      </c>
      <c r="P11" s="114"/>
      <c r="Q11" s="69"/>
      <c r="R11" s="356" t="str">
        <f>VLOOKUP(U11,'пр.взв.'!B11:E42,2,FALSE)</f>
        <v>САФАРОВ Муслим Рустамович</v>
      </c>
      <c r="S11" s="356" t="str">
        <f>VLOOKUP(U11,'пр.взв.'!B11:E42,3,FALSE)</f>
        <v>18.09.1994 кмс</v>
      </c>
      <c r="T11" s="356" t="str">
        <f>VLOOKUP(U11,'пр.взв.'!B11:E42,4,FALSE)</f>
        <v>СЗФО</v>
      </c>
      <c r="U11" s="439">
        <v>6</v>
      </c>
      <c r="Y11" s="4"/>
      <c r="Z11" s="4"/>
      <c r="AA11" s="4"/>
      <c r="AB11" s="4"/>
      <c r="AC11" s="4"/>
    </row>
    <row r="12" spans="1:29" ht="12.75" customHeight="1">
      <c r="A12" s="355"/>
      <c r="B12" s="357"/>
      <c r="C12" s="357"/>
      <c r="D12" s="357"/>
      <c r="E12" s="108">
        <v>13</v>
      </c>
      <c r="F12" s="116"/>
      <c r="G12" s="109"/>
      <c r="H12" s="117"/>
      <c r="I12" s="96"/>
      <c r="J12" s="390" t="s">
        <v>21</v>
      </c>
      <c r="K12" s="390"/>
      <c r="L12" s="390"/>
      <c r="M12" s="107"/>
      <c r="N12" s="114"/>
      <c r="O12" s="107"/>
      <c r="P12" s="118"/>
      <c r="Q12" s="108">
        <v>6</v>
      </c>
      <c r="R12" s="357"/>
      <c r="S12" s="357"/>
      <c r="T12" s="357"/>
      <c r="U12" s="440"/>
      <c r="Y12" s="4"/>
      <c r="Z12" s="4"/>
      <c r="AA12" s="4"/>
      <c r="AB12" s="4"/>
      <c r="AC12" s="4"/>
    </row>
    <row r="13" spans="1:29" ht="12.75" customHeight="1" thickBot="1">
      <c r="A13" s="355">
        <v>13</v>
      </c>
      <c r="B13" s="359" t="str">
        <f>VLOOKUP(A13,'пр.взв.'!B7:C38,2,FALSE)</f>
        <v>ЩЕРБАКОВ Артем Владимирович</v>
      </c>
      <c r="C13" s="359" t="str">
        <f>VLOOKUP(A13,'пр.взв.'!B7:E38,3,FALSE)</f>
        <v>23.10.1994 кмс</v>
      </c>
      <c r="D13" s="359" t="str">
        <f>VLOOKUP(A13,'пр.взв.'!B7:E38,4,FALSE)</f>
        <v>ПФО</v>
      </c>
      <c r="E13" s="126">
        <v>0.16666666666666666</v>
      </c>
      <c r="F13" s="109"/>
      <c r="G13" s="109"/>
      <c r="H13" s="117"/>
      <c r="I13" s="119"/>
      <c r="J13" s="120"/>
      <c r="K13" s="120"/>
      <c r="L13" s="96"/>
      <c r="M13" s="107"/>
      <c r="N13" s="114"/>
      <c r="O13" s="107"/>
      <c r="P13" s="107"/>
      <c r="Q13" s="126">
        <v>0.16666666666666666</v>
      </c>
      <c r="R13" s="359" t="str">
        <f>VLOOKUP(U13,'пр.взв.'!B13:E44,2,FALSE)</f>
        <v>ДОСКАЗИЕВ Азамат Русланович </v>
      </c>
      <c r="S13" s="359" t="str">
        <f>VLOOKUP(U13,'пр.взв.'!B13:E44,3,FALSE)</f>
        <v>15.11.1994 1</v>
      </c>
      <c r="T13" s="359" t="str">
        <f>VLOOKUP(U13,'пр.взв.'!B13:E44,4,FALSE)</f>
        <v>ЮФО</v>
      </c>
      <c r="U13" s="440">
        <v>14</v>
      </c>
      <c r="Y13" s="4"/>
      <c r="Z13" s="4"/>
      <c r="AA13" s="4"/>
      <c r="AB13" s="4"/>
      <c r="AC13" s="4"/>
    </row>
    <row r="14" spans="1:29" ht="12.75" customHeight="1" thickBot="1">
      <c r="A14" s="358"/>
      <c r="B14" s="360"/>
      <c r="C14" s="360"/>
      <c r="D14" s="360"/>
      <c r="E14" s="112"/>
      <c r="F14" s="438"/>
      <c r="G14" s="438"/>
      <c r="H14" s="117"/>
      <c r="I14" s="108">
        <v>13</v>
      </c>
      <c r="J14" s="96"/>
      <c r="K14" s="96"/>
      <c r="L14" s="96"/>
      <c r="M14" s="108">
        <v>16</v>
      </c>
      <c r="N14" s="119"/>
      <c r="O14" s="107"/>
      <c r="P14" s="107"/>
      <c r="Q14" s="69"/>
      <c r="R14" s="360"/>
      <c r="S14" s="360"/>
      <c r="T14" s="360"/>
      <c r="U14" s="443"/>
      <c r="Y14" s="4"/>
      <c r="Z14" s="4"/>
      <c r="AA14" s="4"/>
      <c r="AB14" s="4"/>
      <c r="AC14" s="4"/>
    </row>
    <row r="15" spans="1:29" ht="12.75" customHeight="1" thickBot="1">
      <c r="A15" s="354">
        <v>3</v>
      </c>
      <c r="B15" s="356" t="str">
        <f>VLOOKUP(A15,'пр.взв.'!B7:C38,2,FALSE)</f>
        <v>НАГАПЕТЯН Арутюн Хачатурович</v>
      </c>
      <c r="C15" s="356" t="str">
        <f>VLOOKUP(A15,'пр.взв.'!B7:E38,3,FALSE)</f>
        <v>02.08.1994 1</v>
      </c>
      <c r="D15" s="356" t="str">
        <f>VLOOKUP(A15,'пр.взв.'!B7:E38,4,FALSE)</f>
        <v>ЮФО</v>
      </c>
      <c r="E15" s="106"/>
      <c r="F15" s="109"/>
      <c r="G15" s="109"/>
      <c r="H15" s="117"/>
      <c r="I15" s="126">
        <v>0.12569444444444444</v>
      </c>
      <c r="J15" s="96"/>
      <c r="K15" s="96"/>
      <c r="L15" s="96"/>
      <c r="M15" s="126">
        <v>0.12569444444444444</v>
      </c>
      <c r="N15" s="114"/>
      <c r="O15" s="107"/>
      <c r="P15" s="107"/>
      <c r="Q15" s="69"/>
      <c r="R15" s="356" t="str">
        <f>VLOOKUP(U15,'пр.взв.'!B7:C38,2,FALSE)</f>
        <v>ЛАЗУТИН Павел Алексеевич</v>
      </c>
      <c r="S15" s="356" t="str">
        <f>VLOOKUP(U15,'пр.взв.'!B7:E38,3,FALSE)</f>
        <v>05.03.1994 кмс</v>
      </c>
      <c r="T15" s="356" t="str">
        <f>VLOOKUP(U15,'пр.взв.'!B7:E38,4,FALSE)</f>
        <v>ЦФО</v>
      </c>
      <c r="U15" s="442">
        <v>4</v>
      </c>
      <c r="Y15" s="4"/>
      <c r="Z15" s="4"/>
      <c r="AA15" s="4"/>
      <c r="AB15" s="4"/>
      <c r="AC15" s="4"/>
    </row>
    <row r="16" spans="1:29" ht="12.75" customHeight="1">
      <c r="A16" s="355"/>
      <c r="B16" s="357"/>
      <c r="C16" s="357"/>
      <c r="D16" s="357"/>
      <c r="E16" s="108">
        <v>11</v>
      </c>
      <c r="F16" s="109"/>
      <c r="G16" s="109"/>
      <c r="H16" s="117"/>
      <c r="I16" s="96"/>
      <c r="J16" s="96"/>
      <c r="K16" s="96"/>
      <c r="L16" s="96"/>
      <c r="M16" s="107"/>
      <c r="N16" s="114"/>
      <c r="O16" s="107"/>
      <c r="P16" s="107"/>
      <c r="Q16" s="108">
        <v>12</v>
      </c>
      <c r="R16" s="357"/>
      <c r="S16" s="357"/>
      <c r="T16" s="357"/>
      <c r="U16" s="440"/>
      <c r="Y16" s="4"/>
      <c r="Z16" s="4"/>
      <c r="AA16" s="4"/>
      <c r="AB16" s="4"/>
      <c r="AC16" s="4"/>
    </row>
    <row r="17" spans="1:29" ht="12.75" customHeight="1" thickBot="1">
      <c r="A17" s="355">
        <v>11</v>
      </c>
      <c r="B17" s="359" t="str">
        <f>VLOOKUP(A17,'пр.взв.'!B17:C47,2,FALSE)</f>
        <v>МУСАЕВ Ахмед Исханович</v>
      </c>
      <c r="C17" s="359" t="str">
        <f>VLOOKUP(A17,'пр.взв.'!B7:E38,3,FALSE)</f>
        <v>29.05.1994 кмс</v>
      </c>
      <c r="D17" s="359" t="str">
        <f>VLOOKUP(A17,'пр.взв.'!B7:F38,4,FALSE)</f>
        <v>СКФО</v>
      </c>
      <c r="E17" s="126">
        <v>0.16666666666666666</v>
      </c>
      <c r="F17" s="110"/>
      <c r="G17" s="109"/>
      <c r="H17" s="117"/>
      <c r="I17" s="96"/>
      <c r="J17" s="96"/>
      <c r="K17" s="96"/>
      <c r="L17" s="96"/>
      <c r="M17" s="107"/>
      <c r="N17" s="114"/>
      <c r="O17" s="107"/>
      <c r="P17" s="111"/>
      <c r="Q17" s="126">
        <v>0.04375</v>
      </c>
      <c r="R17" s="359" t="str">
        <f>VLOOKUP(U17,'пр.взв.'!B17:E47,2,FALSE)</f>
        <v>АЮБОВ Хамзат Рахманович</v>
      </c>
      <c r="S17" s="359" t="str">
        <f>VLOOKUP(U17,'пр.взв.'!B17:E47,3,FALSE)</f>
        <v>15.06.1992 кмс</v>
      </c>
      <c r="T17" s="359" t="str">
        <f>VLOOKUP(U17,'пр.взв.'!B17:E47,4,FALSE)</f>
        <v>СКФО</v>
      </c>
      <c r="U17" s="440">
        <v>12</v>
      </c>
      <c r="Y17" s="4"/>
      <c r="Z17" s="4"/>
      <c r="AA17" s="4"/>
      <c r="AB17" s="4"/>
      <c r="AC17" s="4"/>
    </row>
    <row r="18" spans="1:21" ht="12.75" customHeight="1" thickBot="1">
      <c r="A18" s="358"/>
      <c r="B18" s="360"/>
      <c r="C18" s="360"/>
      <c r="D18" s="360"/>
      <c r="E18" s="112"/>
      <c r="F18" s="113"/>
      <c r="G18" s="108">
        <v>7</v>
      </c>
      <c r="H18" s="121"/>
      <c r="I18" s="65" t="s">
        <v>30</v>
      </c>
      <c r="J18" s="96"/>
      <c r="K18" s="96"/>
      <c r="L18" s="96"/>
      <c r="M18" s="107"/>
      <c r="N18" s="118"/>
      <c r="O18" s="108">
        <v>16</v>
      </c>
      <c r="P18" s="114"/>
      <c r="Q18" s="69"/>
      <c r="R18" s="360"/>
      <c r="S18" s="360"/>
      <c r="T18" s="360"/>
      <c r="U18" s="441"/>
    </row>
    <row r="19" spans="1:21" ht="12.75" customHeight="1" thickBot="1">
      <c r="A19" s="354">
        <v>7</v>
      </c>
      <c r="B19" s="356" t="str">
        <f>VLOOKUP(A19,'пр.взв.'!B19:C49,2,FALSE)</f>
        <v>ШАКИРОВ Ринат Рафикович</v>
      </c>
      <c r="C19" s="356" t="str">
        <f>VLOOKUP(A19,'пр.взв.'!B7:E38,3,FALSE)</f>
        <v>17.08.1993 кмс</v>
      </c>
      <c r="D19" s="356" t="str">
        <f>VLOOKUP(A19,'пр.взв.'!B7:E38,4,FALSE)</f>
        <v>ПФО</v>
      </c>
      <c r="E19" s="106"/>
      <c r="F19" s="122"/>
      <c r="G19" s="126">
        <v>0.12569444444444444</v>
      </c>
      <c r="H19" s="64"/>
      <c r="I19" s="69"/>
      <c r="J19" s="69"/>
      <c r="K19" s="69"/>
      <c r="L19" s="69"/>
      <c r="M19" s="69"/>
      <c r="N19" s="107"/>
      <c r="O19" s="126">
        <v>0.16666666666666666</v>
      </c>
      <c r="P19" s="114"/>
      <c r="Q19" s="69"/>
      <c r="R19" s="356" t="str">
        <f>VLOOKUP(U19,'пр.взв.'!B19:E49,2,FALSE)</f>
        <v>ГЕЗАЛОВ Самаддин Афган-Оглы</v>
      </c>
      <c r="S19" s="356" t="str">
        <f>VLOOKUP(U19,'пр.взв.'!B19:E49,3,FALSE)</f>
        <v>20.07.1992 кмс</v>
      </c>
      <c r="T19" s="356" t="str">
        <f>VLOOKUP(U19,'пр.взв.'!B19:E49,4,FALSE)</f>
        <v>ПФО</v>
      </c>
      <c r="U19" s="439">
        <v>8</v>
      </c>
    </row>
    <row r="20" spans="1:21" ht="12.75" customHeight="1">
      <c r="A20" s="355"/>
      <c r="B20" s="357"/>
      <c r="C20" s="357"/>
      <c r="D20" s="357"/>
      <c r="E20" s="108">
        <v>7</v>
      </c>
      <c r="F20" s="123"/>
      <c r="G20" s="112"/>
      <c r="H20" s="64">
        <v>13</v>
      </c>
      <c r="I20" s="404" t="str">
        <f>VLOOKUP(H20,'пр.взв.'!B18:E49,2,FALSE)</f>
        <v>ЩЕРБАКОВ Артем Владимирович</v>
      </c>
      <c r="J20" s="405"/>
      <c r="K20" s="405"/>
      <c r="L20" s="405"/>
      <c r="M20" s="406"/>
      <c r="N20" s="107"/>
      <c r="O20" s="107"/>
      <c r="P20" s="124"/>
      <c r="Q20" s="108">
        <v>16</v>
      </c>
      <c r="R20" s="357"/>
      <c r="S20" s="357"/>
      <c r="T20" s="357"/>
      <c r="U20" s="440"/>
    </row>
    <row r="21" spans="1:21" ht="12.75" customHeight="1" thickBot="1">
      <c r="A21" s="355">
        <v>15</v>
      </c>
      <c r="B21" s="359" t="str">
        <f>VLOOKUP(A21,'пр.взв.'!B21:C51,2,FALSE)</f>
        <v>ВЛАСОВ Денис Геннадьевич</v>
      </c>
      <c r="C21" s="359" t="str">
        <f>VLOOKUP(A21,'пр.взв.'!B7:E38,3,FALSE)</f>
        <v>27.08.1994 кмс</v>
      </c>
      <c r="D21" s="359" t="str">
        <f>VLOOKUP(A21,'пр.взв.'!B7:E38,4,FALSE)</f>
        <v>ЦФО</v>
      </c>
      <c r="E21" s="126">
        <v>0.125</v>
      </c>
      <c r="F21" s="112"/>
      <c r="G21" s="112"/>
      <c r="H21" s="82"/>
      <c r="I21" s="407"/>
      <c r="J21" s="408"/>
      <c r="K21" s="408"/>
      <c r="L21" s="408"/>
      <c r="M21" s="409"/>
      <c r="N21" s="107"/>
      <c r="O21" s="107"/>
      <c r="P21" s="107"/>
      <c r="Q21" s="126">
        <v>0.04375</v>
      </c>
      <c r="R21" s="359" t="str">
        <f>VLOOKUP(U21,'пр.взв.'!B21:E51,2,FALSE)</f>
        <v>ПАВЛОВ Николай Владимирович</v>
      </c>
      <c r="S21" s="359" t="str">
        <f>VLOOKUP(U21,'пр.взв.'!B21:E51,3,FALSE)</f>
        <v>29.03.1992 кмс</v>
      </c>
      <c r="T21" s="359" t="str">
        <f>VLOOKUP(U21,'пр.взв.'!B7:E38,4,FALSE)</f>
        <v>ЦФО</v>
      </c>
      <c r="U21" s="440">
        <v>16</v>
      </c>
    </row>
    <row r="22" spans="1:21" ht="12.75" customHeight="1" thickBot="1">
      <c r="A22" s="358"/>
      <c r="B22" s="360"/>
      <c r="C22" s="360"/>
      <c r="D22" s="360"/>
      <c r="E22" s="112"/>
      <c r="F22" s="106"/>
      <c r="G22" s="106"/>
      <c r="H22" s="69"/>
      <c r="I22" s="69"/>
      <c r="J22" s="69"/>
      <c r="K22" s="69"/>
      <c r="L22" s="69"/>
      <c r="M22" s="69"/>
      <c r="N22" s="69"/>
      <c r="O22" s="96"/>
      <c r="P22" s="96"/>
      <c r="Q22" s="69"/>
      <c r="R22" s="360"/>
      <c r="S22" s="360"/>
      <c r="T22" s="360"/>
      <c r="U22" s="441"/>
    </row>
    <row r="23" spans="1:20" ht="12.75" customHeight="1">
      <c r="A23" s="1"/>
      <c r="B23" s="1"/>
      <c r="C23" s="7"/>
      <c r="D23" s="4"/>
      <c r="E23" s="68"/>
      <c r="F23" s="68"/>
      <c r="G23" s="68"/>
      <c r="H23" s="391" t="s">
        <v>28</v>
      </c>
      <c r="I23" s="391"/>
      <c r="J23" s="391"/>
      <c r="K23" s="391"/>
      <c r="L23" s="391"/>
      <c r="M23" s="391"/>
      <c r="N23" s="391"/>
      <c r="O23" s="125"/>
      <c r="P23" s="125"/>
      <c r="Q23" s="69"/>
      <c r="R23" s="31"/>
      <c r="S23" s="31"/>
      <c r="T23" s="31"/>
    </row>
    <row r="24" spans="4:22" ht="12" customHeight="1" thickBot="1">
      <c r="D24" s="60" t="s">
        <v>2</v>
      </c>
      <c r="K24" s="4"/>
      <c r="L24" s="4"/>
      <c r="M24" s="4"/>
      <c r="N24" s="4"/>
      <c r="O24" s="60" t="s">
        <v>3</v>
      </c>
      <c r="P24" s="4"/>
      <c r="Q24" s="4"/>
      <c r="R24" s="4"/>
      <c r="S24" s="4"/>
      <c r="T24" s="4"/>
      <c r="U24" s="61"/>
      <c r="V24" s="4"/>
    </row>
    <row r="25" spans="1:22" ht="12.75" customHeight="1">
      <c r="A25" s="83">
        <v>5</v>
      </c>
      <c r="B25" s="416" t="str">
        <f>VLOOKUP(A25,'пр.взв.'!B7:E38,2,FALSE)</f>
        <v>ТОКАРЕВ Герман Анатольевич</v>
      </c>
      <c r="C25" s="127"/>
      <c r="D25" s="127"/>
      <c r="E25" s="127"/>
      <c r="F25" s="127"/>
      <c r="G25" s="127"/>
      <c r="H25" s="127"/>
      <c r="I25" s="128">
        <v>10</v>
      </c>
      <c r="J25" s="398" t="str">
        <f>VLOOKUP(I25,'пр.взв.'!B5:D38,2,FALSE)</f>
        <v>МОНГУШ Белек Дуранович</v>
      </c>
      <c r="K25" s="399"/>
      <c r="L25" s="400"/>
      <c r="M25" s="129"/>
      <c r="N25" s="129"/>
      <c r="O25" s="129"/>
      <c r="P25" s="129"/>
      <c r="Q25" s="129"/>
      <c r="R25" s="129"/>
      <c r="S25" s="129"/>
      <c r="T25" s="4"/>
      <c r="U25" s="4"/>
      <c r="V25" s="4"/>
    </row>
    <row r="26" spans="1:22" ht="12.75" customHeight="1">
      <c r="A26" s="83"/>
      <c r="B26" s="418"/>
      <c r="C26" s="170">
        <v>5</v>
      </c>
      <c r="D26" s="130"/>
      <c r="E26" s="131"/>
      <c r="F26" s="131"/>
      <c r="G26" s="131"/>
      <c r="H26" s="131"/>
      <c r="I26" s="132"/>
      <c r="J26" s="401"/>
      <c r="K26" s="402"/>
      <c r="L26" s="403"/>
      <c r="M26" s="109">
        <v>10</v>
      </c>
      <c r="N26" s="133"/>
      <c r="O26" s="133"/>
      <c r="P26" s="133"/>
      <c r="Q26" s="133"/>
      <c r="R26" s="62"/>
      <c r="S26" s="130"/>
      <c r="T26" s="34"/>
      <c r="U26" s="61"/>
      <c r="V26" s="4"/>
    </row>
    <row r="27" spans="1:22" ht="12.75" customHeight="1">
      <c r="A27" s="84">
        <v>9</v>
      </c>
      <c r="B27" s="419" t="str">
        <f>VLOOKUP(A27,'пр.взв.'!B7:D38,2,FALSE)</f>
        <v>ПОГОСЯН Тарон Аветикович</v>
      </c>
      <c r="C27" s="134"/>
      <c r="D27" s="130"/>
      <c r="E27" s="135"/>
      <c r="F27" s="135"/>
      <c r="G27" s="135"/>
      <c r="H27" s="135"/>
      <c r="I27" s="136">
        <v>6</v>
      </c>
      <c r="J27" s="392" t="str">
        <f>VLOOKUP(I27,'пр.взв.'!B7:D38,2,FALSE)</f>
        <v>САФАРОВ Муслим Рустамович</v>
      </c>
      <c r="K27" s="393"/>
      <c r="L27" s="394"/>
      <c r="M27" s="20"/>
      <c r="N27" s="137"/>
      <c r="O27" s="137"/>
      <c r="P27" s="137"/>
      <c r="Q27" s="137"/>
      <c r="R27" s="133"/>
      <c r="S27" s="133"/>
      <c r="T27" s="34"/>
      <c r="U27" s="4"/>
      <c r="V27" s="4"/>
    </row>
    <row r="28" spans="1:22" ht="12.75" customHeight="1" thickBot="1">
      <c r="A28" s="84"/>
      <c r="B28" s="417"/>
      <c r="C28" s="138"/>
      <c r="D28" s="130"/>
      <c r="E28" s="139"/>
      <c r="F28" s="139"/>
      <c r="G28" s="135"/>
      <c r="H28" s="135"/>
      <c r="I28" s="136"/>
      <c r="J28" s="395"/>
      <c r="K28" s="396"/>
      <c r="L28" s="397"/>
      <c r="M28" s="21"/>
      <c r="N28" s="137"/>
      <c r="O28" s="137"/>
      <c r="P28" s="137"/>
      <c r="Q28" s="137"/>
      <c r="R28" s="133"/>
      <c r="S28" s="133"/>
      <c r="T28" s="34"/>
      <c r="U28" s="4"/>
      <c r="V28" s="4"/>
    </row>
    <row r="29" spans="1:22" ht="12.75" customHeight="1">
      <c r="A29" s="4"/>
      <c r="B29" s="140"/>
      <c r="C29" s="138"/>
      <c r="D29" s="141">
        <v>5</v>
      </c>
      <c r="E29" s="139"/>
      <c r="F29" s="139"/>
      <c r="G29" s="135"/>
      <c r="H29" s="135"/>
      <c r="I29" s="136"/>
      <c r="J29" s="142"/>
      <c r="K29" s="143"/>
      <c r="L29" s="144"/>
      <c r="M29" s="21"/>
      <c r="N29" s="145"/>
      <c r="O29" s="146">
        <v>8</v>
      </c>
      <c r="P29" s="137"/>
      <c r="Q29" s="137"/>
      <c r="R29" s="133"/>
      <c r="S29" s="133"/>
      <c r="T29" s="34"/>
      <c r="U29" s="4"/>
      <c r="V29" s="4"/>
    </row>
    <row r="30" spans="1:22" ht="12.75" customHeight="1" thickBot="1">
      <c r="A30" s="4"/>
      <c r="B30" s="147"/>
      <c r="C30" s="138"/>
      <c r="D30" s="148"/>
      <c r="E30" s="139"/>
      <c r="F30" s="149" t="s">
        <v>50</v>
      </c>
      <c r="G30" s="135"/>
      <c r="H30" s="135"/>
      <c r="I30" s="136"/>
      <c r="J30" s="142"/>
      <c r="K30" s="147"/>
      <c r="L30" s="150"/>
      <c r="M30" s="21"/>
      <c r="N30" s="137"/>
      <c r="O30" s="137"/>
      <c r="P30" s="151"/>
      <c r="Q30" s="137"/>
      <c r="R30" s="152" t="s">
        <v>50</v>
      </c>
      <c r="S30" s="133"/>
      <c r="T30" s="34"/>
      <c r="U30" s="4"/>
      <c r="V30" s="4"/>
    </row>
    <row r="31" spans="1:22" ht="13.5" thickBot="1">
      <c r="A31" s="85">
        <v>15</v>
      </c>
      <c r="B31" s="416" t="str">
        <f>VLOOKUP(A31,'пр.взв.'!B7:D38,2,FALSE)</f>
        <v>ВЛАСОВ Денис Геннадьевич</v>
      </c>
      <c r="C31" s="153"/>
      <c r="D31" s="154"/>
      <c r="E31" s="155"/>
      <c r="F31" s="139"/>
      <c r="G31" s="139"/>
      <c r="H31" s="139"/>
      <c r="I31" s="155">
        <v>8</v>
      </c>
      <c r="J31" s="398" t="str">
        <f>VLOOKUP(I31,'пр.взв.'!B7:D38,2,FALSE)</f>
        <v>ГЕЗАЛОВ Самаддин Афган-Оглы</v>
      </c>
      <c r="K31" s="399"/>
      <c r="L31" s="400"/>
      <c r="M31" s="156"/>
      <c r="N31" s="137"/>
      <c r="O31" s="137"/>
      <c r="P31" s="157"/>
      <c r="Q31" s="137"/>
      <c r="R31" s="133"/>
      <c r="S31" s="133"/>
      <c r="T31" s="34"/>
      <c r="U31" s="4"/>
      <c r="V31" s="4"/>
    </row>
    <row r="32" spans="1:22" ht="13.5" customHeight="1">
      <c r="A32" s="85"/>
      <c r="B32" s="418"/>
      <c r="C32" s="171">
        <v>15</v>
      </c>
      <c r="D32" s="154"/>
      <c r="E32" s="158">
        <v>5</v>
      </c>
      <c r="F32" s="420" t="str">
        <f>VLOOKUP(E32,'пр.взв.'!B7:D38,2,FALSE)</f>
        <v>ТОКАРЕВ Герман Анатольевич</v>
      </c>
      <c r="G32" s="421"/>
      <c r="H32" s="422"/>
      <c r="I32" s="159"/>
      <c r="J32" s="401"/>
      <c r="K32" s="402"/>
      <c r="L32" s="403"/>
      <c r="M32" s="172">
        <v>8</v>
      </c>
      <c r="N32" s="160"/>
      <c r="O32" s="160"/>
      <c r="P32" s="161"/>
      <c r="Q32" s="158">
        <v>8</v>
      </c>
      <c r="R32" s="388" t="str">
        <f>VLOOKUP(Q32,'пр.взв.'!B7:D38,2,FALSE)</f>
        <v>ГЕЗАЛОВ Самаддин Афган-Оглы</v>
      </c>
      <c r="S32" s="160"/>
      <c r="T32" s="81"/>
      <c r="U32" s="81"/>
      <c r="V32" s="4"/>
    </row>
    <row r="33" spans="1:22" ht="13.5" customHeight="1" thickBot="1">
      <c r="A33" s="85">
        <v>11</v>
      </c>
      <c r="B33" s="419" t="str">
        <f>VLOOKUP(A33,'пр.взв.'!B7:E38,2,FALSE)</f>
        <v>МУСАЕВ Ахмед Исханович</v>
      </c>
      <c r="C33" s="14"/>
      <c r="D33" s="154"/>
      <c r="E33" s="162"/>
      <c r="F33" s="423"/>
      <c r="G33" s="424"/>
      <c r="H33" s="425"/>
      <c r="I33" s="163">
        <v>12</v>
      </c>
      <c r="J33" s="392" t="str">
        <f>VLOOKUP(I33,'пр.взв.'!B7:D38,2,FALSE)</f>
        <v>АЮБОВ Хамзат Рахманович</v>
      </c>
      <c r="K33" s="393"/>
      <c r="L33" s="394"/>
      <c r="M33" s="112"/>
      <c r="N33" s="160"/>
      <c r="O33" s="160"/>
      <c r="P33" s="161"/>
      <c r="Q33" s="139"/>
      <c r="R33" s="389"/>
      <c r="S33" s="160"/>
      <c r="T33" s="81"/>
      <c r="U33" s="81"/>
      <c r="V33" s="4"/>
    </row>
    <row r="34" spans="1:22" ht="13.5" customHeight="1" thickBot="1">
      <c r="A34" s="85"/>
      <c r="B34" s="417"/>
      <c r="C34" s="164"/>
      <c r="D34" s="165"/>
      <c r="E34" s="166"/>
      <c r="F34" s="166"/>
      <c r="G34" s="166"/>
      <c r="H34" s="166"/>
      <c r="I34" s="159"/>
      <c r="J34" s="395"/>
      <c r="K34" s="396"/>
      <c r="L34" s="397"/>
      <c r="M34" s="166"/>
      <c r="N34" s="166"/>
      <c r="O34" s="166"/>
      <c r="P34" s="167"/>
      <c r="Q34" s="166"/>
      <c r="R34" s="164"/>
      <c r="S34" s="164"/>
      <c r="T34" s="34"/>
      <c r="U34" s="4"/>
      <c r="V34" s="4"/>
    </row>
    <row r="35" spans="1:22" ht="12.75">
      <c r="A35" s="4"/>
      <c r="B35" s="164"/>
      <c r="C35" s="168">
        <v>2</v>
      </c>
      <c r="D35" s="416" t="str">
        <f>VLOOKUP(C35,'пр.взв.'!B7:D38,2,FALSE)</f>
        <v>КРАСНОГОРСКИЙ Владимир Андреевич</v>
      </c>
      <c r="E35" s="166"/>
      <c r="F35" s="166"/>
      <c r="G35" s="166"/>
      <c r="H35" s="166"/>
      <c r="I35" s="168"/>
      <c r="J35" s="169"/>
      <c r="K35" s="166"/>
      <c r="L35" s="166"/>
      <c r="M35" s="168">
        <v>7</v>
      </c>
      <c r="N35" s="398" t="str">
        <f>VLOOKUP(M35,'пр.взв.'!B7:D38,2,FALSE)</f>
        <v>ШАКИРОВ Ринат Рафикович</v>
      </c>
      <c r="O35" s="411"/>
      <c r="P35" s="412"/>
      <c r="Q35" s="166"/>
      <c r="R35" s="164"/>
      <c r="S35" s="164"/>
      <c r="T35" s="34"/>
      <c r="U35" s="4"/>
      <c r="V35" s="4"/>
    </row>
    <row r="36" spans="2:22" ht="13.5" thickBot="1">
      <c r="B36" s="164"/>
      <c r="C36" s="164"/>
      <c r="D36" s="417"/>
      <c r="E36" s="166"/>
      <c r="F36" s="166"/>
      <c r="G36" s="166"/>
      <c r="H36" s="166"/>
      <c r="I36" s="166"/>
      <c r="J36" s="169"/>
      <c r="K36" s="166"/>
      <c r="L36" s="166"/>
      <c r="M36" s="166"/>
      <c r="N36" s="413"/>
      <c r="O36" s="414"/>
      <c r="P36" s="415"/>
      <c r="Q36" s="166"/>
      <c r="R36" s="164"/>
      <c r="S36" s="164"/>
      <c r="T36" s="34"/>
      <c r="U36" s="4"/>
      <c r="V36" s="4"/>
    </row>
    <row r="37" spans="1:22" ht="12.75">
      <c r="A37" s="30"/>
      <c r="B37" s="63"/>
      <c r="C37" s="63"/>
      <c r="D37" s="87"/>
      <c r="E37" s="66"/>
      <c r="F37" s="66"/>
      <c r="G37" s="66"/>
      <c r="H37" s="67"/>
      <c r="I37" s="67"/>
      <c r="J37" s="67"/>
      <c r="K37" s="66"/>
      <c r="L37" s="66"/>
      <c r="M37" s="66"/>
      <c r="N37" s="66"/>
      <c r="O37" s="66"/>
      <c r="P37" s="66"/>
      <c r="Q37" s="66"/>
      <c r="R37" s="63"/>
      <c r="S37" s="63"/>
      <c r="T37" s="63"/>
      <c r="U37" s="63"/>
      <c r="V37" s="63"/>
    </row>
    <row r="38" spans="1:22" ht="15.75">
      <c r="A38" s="410" t="str">
        <f>HYPERLINK('[1]реквизиты'!$A$6)</f>
        <v>Гл. судья, судья МК</v>
      </c>
      <c r="B38" s="410"/>
      <c r="C38" s="410"/>
      <c r="E38" s="73"/>
      <c r="F38" s="74"/>
      <c r="J38" s="76" t="str">
        <f>'[1]реквизиты'!$G$7</f>
        <v>А.Б. Рыбаков</v>
      </c>
      <c r="K38" s="5"/>
      <c r="N38" s="68"/>
      <c r="O38" s="77" t="str">
        <f>'[1]реквизиты'!$G$8</f>
        <v>/г.Чебоксары/</v>
      </c>
      <c r="P38" s="68"/>
      <c r="Q38" s="68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8"/>
      <c r="F39" s="68"/>
      <c r="G39" s="68"/>
      <c r="H39" s="68"/>
      <c r="I39" s="68"/>
      <c r="J39" s="69"/>
      <c r="K39" s="69"/>
      <c r="L39" s="69"/>
      <c r="M39" s="69"/>
      <c r="N39" s="69"/>
      <c r="O39" s="69"/>
      <c r="P39" s="69"/>
      <c r="Q39" s="69"/>
    </row>
    <row r="40" spans="1:16" ht="15.75">
      <c r="A40" s="88" t="str">
        <f>HYPERLINK('[1]реквизиты'!$A$8)</f>
        <v>Гл. секретарь, судья МК</v>
      </c>
      <c r="B40" s="89"/>
      <c r="C40" s="90"/>
      <c r="D40" s="78"/>
      <c r="E40" s="78"/>
      <c r="F40" s="4"/>
      <c r="G40" s="4"/>
      <c r="H40" s="4"/>
      <c r="I40" s="4"/>
      <c r="J40" s="76" t="str">
        <f>HYPERLINK('[1]реквизиты'!$G$9)</f>
        <v>Н.Ю. Глушкова</v>
      </c>
      <c r="K40" s="68"/>
      <c r="L40" s="68"/>
      <c r="M40" s="68"/>
      <c r="O40" s="77" t="str">
        <f>'[1]реквизиты'!$G$10</f>
        <v>/г. Рязань/</v>
      </c>
      <c r="P40" s="69"/>
    </row>
    <row r="41" spans="4:20" ht="15">
      <c r="D41" s="74"/>
      <c r="E41" s="74"/>
      <c r="F41" s="74"/>
      <c r="G41" s="78"/>
      <c r="H41" s="78"/>
      <c r="I41" s="4"/>
      <c r="J41" s="4"/>
      <c r="K41" s="4"/>
      <c r="L41" s="4"/>
      <c r="M41" s="68"/>
      <c r="N41" s="68"/>
      <c r="O41" s="68"/>
      <c r="P41" s="68"/>
      <c r="Q41" s="4"/>
      <c r="R41" s="5"/>
      <c r="S41" s="69"/>
      <c r="T41" s="69"/>
    </row>
    <row r="42" spans="4:20" ht="15">
      <c r="D42" s="73"/>
      <c r="E42" s="73"/>
      <c r="F42" s="74"/>
      <c r="G42" s="78"/>
      <c r="H42" s="78"/>
      <c r="I42" s="4"/>
      <c r="J42" s="4"/>
      <c r="K42" s="4"/>
      <c r="L42" s="4"/>
      <c r="M42" s="68"/>
      <c r="N42" s="68"/>
      <c r="O42" s="68"/>
      <c r="P42" s="68"/>
      <c r="Q42" s="78"/>
      <c r="R42" s="5"/>
      <c r="S42" s="69"/>
      <c r="T42" s="69"/>
    </row>
    <row r="43" spans="10:20" ht="12.75">
      <c r="J43" s="4"/>
      <c r="K43" s="4"/>
      <c r="L43" s="4"/>
      <c r="M43" s="4"/>
      <c r="N43" s="4"/>
      <c r="O43" s="4"/>
      <c r="P43" s="4"/>
      <c r="Q43" s="4"/>
      <c r="S43" s="69"/>
      <c r="T43" s="69"/>
    </row>
    <row r="44" spans="2:18" ht="15">
      <c r="B44" s="52" t="e">
        <f>HYPERLINK('[1]реквизиты'!$A$22)</f>
        <v>#REF!</v>
      </c>
      <c r="C44" s="51"/>
      <c r="D44" s="73"/>
      <c r="E44" s="73"/>
      <c r="F44" s="73"/>
      <c r="G44" s="5"/>
      <c r="H44" s="5"/>
      <c r="M44" s="54" t="e">
        <f>HYPERLINK('[1]реквизиты'!$G$23)</f>
        <v>#REF!</v>
      </c>
      <c r="O44" s="69"/>
      <c r="P44" s="69"/>
      <c r="R44" s="5"/>
    </row>
    <row r="45" spans="5:17" ht="12.75"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A1:U1"/>
    <mergeCell ref="A2:U2"/>
    <mergeCell ref="A15:A16"/>
    <mergeCell ref="B15:B16"/>
    <mergeCell ref="C15:C16"/>
    <mergeCell ref="A11:A12"/>
    <mergeCell ref="B11:B12"/>
    <mergeCell ref="C11:C1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C17:C18"/>
    <mergeCell ref="A19:A20"/>
    <mergeCell ref="B19:B20"/>
    <mergeCell ref="C19:C20"/>
    <mergeCell ref="D19:D20"/>
    <mergeCell ref="D21:D2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2012-02-14T19:10:26Z</cp:lastPrinted>
  <dcterms:created xsi:type="dcterms:W3CDTF">1996-10-08T23:32:33Z</dcterms:created>
  <dcterms:modified xsi:type="dcterms:W3CDTF">2012-02-13T19:04:46Z</dcterms:modified>
  <cp:category/>
  <cp:version/>
  <cp:contentType/>
  <cp:contentStatus/>
</cp:coreProperties>
</file>