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660" windowHeight="7320" firstSheet="3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<sst xmlns="http://schemas.openxmlformats.org/spreadsheetml/2006/main" count="276" uniqueCount="89">
  <si>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</si>
  <si>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</si>
  <si>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</si>
  <si>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</si>
  <si>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</si>
  <si>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</si>
  <si>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</si>
  <si>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</si>
  <si>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</si>
  <si>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</si>
  <si>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</si>
  <si>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</si>
  <si>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</si>
  <si>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</si>
  <si>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</si>
  <si>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</si>
  <si>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</si>
  <si>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</si>
  <si>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</si>
  <si>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</si>
  <si>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</si>
  <si>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</si>
  <si>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</si>
  <si>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</si>
  <si>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</si>
  <si>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</si>
  <si>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</si>
  <si>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</si>
  <si>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</si>
  <si>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</si>
  <si>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</si>
  <si>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</si>
  <si>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</si>
  <si>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</si>
  <si>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</si>
  <si>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</si>
  <si>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</si>
  <si>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</si>
  <si>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</si>
  <si>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</si>
  <si>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</si>
  <si>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</si>
  <si>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</si>
  <si>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</si>
  <si>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</si>
  <si>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</si>
  <si>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</si>
  <si>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</si>
  <si>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</si>
  <si>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</si>
  <si>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</si>
  <si>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</si>
  <si>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</si>
  <si>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KIM  Vadim</t>
  </si>
  <si>
    <t>RUS</t>
  </si>
  <si>
    <t>GOV Dan</t>
  </si>
  <si>
    <t>FRA</t>
  </si>
  <si>
    <t>SIMA Alexandru</t>
  </si>
  <si>
    <t>ROU</t>
  </si>
  <si>
    <t>MARDARI Petr</t>
  </si>
  <si>
    <t>MDA</t>
  </si>
  <si>
    <t>MASABLISHVILI George</t>
  </si>
  <si>
    <t>GEO</t>
  </si>
  <si>
    <t>GONGALO Vitalii</t>
  </si>
  <si>
    <t>UKR</t>
  </si>
  <si>
    <t>YANAKOV Borislav</t>
  </si>
  <si>
    <t>BUL</t>
  </si>
  <si>
    <t>HASHIMOV Heydar</t>
  </si>
  <si>
    <t>AZE</t>
  </si>
  <si>
    <t>ALEKSANYAN Seryozha</t>
  </si>
  <si>
    <t>ARM</t>
  </si>
  <si>
    <r>
      <t xml:space="preserve">BAGIROV </t>
    </r>
    <r>
      <rPr>
        <b/>
        <sz val="13"/>
        <rFont val="Arial Narrow"/>
        <family val="2"/>
      </rPr>
      <t>Arif</t>
    </r>
  </si>
  <si>
    <t>BLR</t>
  </si>
  <si>
    <t>Багиров Ариф</t>
  </si>
  <si>
    <t>Weight category 57M  кg.</t>
  </si>
  <si>
    <t>5</t>
  </si>
  <si>
    <t>3</t>
  </si>
  <si>
    <t>7</t>
  </si>
  <si>
    <t>6</t>
  </si>
  <si>
    <t>4</t>
  </si>
  <si>
    <t>8</t>
  </si>
  <si>
    <t>1</t>
  </si>
  <si>
    <t>10</t>
  </si>
  <si>
    <t>3:0</t>
  </si>
  <si>
    <t>4:0</t>
  </si>
  <si>
    <t>3;0</t>
  </si>
  <si>
    <t>3:1</t>
  </si>
  <si>
    <t>7-8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</si>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</sst>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3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0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8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" fillId="0" borderId="38" xfId="42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3" fillId="0" borderId="51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51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14" fillId="26" borderId="71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2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0" xfId="0" applyFont="1" applyFill="1" applyBorder="1" applyAlignment="1">
      <alignment horizontal="center" vertical="center"/>
    </xf>
    <xf numFmtId="0" fontId="27" fillId="17" borderId="69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57" fillId="0" borderId="73" xfId="0" applyFont="1" applyFill="1" applyBorder="1" applyAlignment="1">
      <alignment horizontal="left" vertical="center" wrapText="1"/>
    </xf>
    <xf numFmtId="0" fontId="57" fillId="0" borderId="50" xfId="0" applyFont="1" applyFill="1" applyBorder="1" applyAlignment="1">
      <alignment horizontal="left" vertical="center" wrapText="1"/>
    </xf>
    <xf numFmtId="0" fontId="31" fillId="17" borderId="49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50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57" fillId="0" borderId="7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3" fillId="5" borderId="7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72" xfId="0" applyFont="1" applyFill="1" applyBorder="1" applyAlignment="1">
      <alignment horizontal="center" vertical="center" wrapText="1"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0" fillId="4" borderId="69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5" t="s">
        <v>24</v>
      </c>
      <c r="C1" s="205"/>
      <c r="D1" s="205"/>
      <c r="E1" s="205"/>
      <c r="F1" s="205"/>
      <c r="G1" s="205"/>
      <c r="H1" s="205"/>
      <c r="I1" s="205"/>
      <c r="J1" s="77"/>
      <c r="K1" s="205" t="s">
        <v>24</v>
      </c>
      <c r="L1" s="205"/>
      <c r="M1" s="205"/>
      <c r="N1" s="205"/>
      <c r="O1" s="205"/>
      <c r="P1" s="205"/>
      <c r="Q1" s="205"/>
      <c r="R1" s="205"/>
    </row>
    <row r="2" spans="2:18" ht="15.75">
      <c r="B2" s="206" t="str">
        <f>'пр.взв.'!A4</f>
        <v>Weight category 57M  кg.</v>
      </c>
      <c r="C2" s="207"/>
      <c r="D2" s="207"/>
      <c r="E2" s="207"/>
      <c r="F2" s="207"/>
      <c r="G2" s="207"/>
      <c r="H2" s="207"/>
      <c r="I2" s="207"/>
      <c r="J2" s="78"/>
      <c r="K2" s="206" t="str">
        <f>B2</f>
        <v>Weight category 57M  кg.</v>
      </c>
      <c r="L2" s="207"/>
      <c r="M2" s="207"/>
      <c r="N2" s="207"/>
      <c r="O2" s="207"/>
      <c r="P2" s="207"/>
      <c r="Q2" s="207"/>
      <c r="R2" s="207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52" t="s">
        <v>28</v>
      </c>
      <c r="B4" s="179" t="s">
        <v>2</v>
      </c>
      <c r="C4" s="182" t="s">
        <v>3</v>
      </c>
      <c r="D4" s="182" t="s">
        <v>4</v>
      </c>
      <c r="E4" s="182" t="s">
        <v>11</v>
      </c>
      <c r="F4" s="195" t="s">
        <v>12</v>
      </c>
      <c r="G4" s="187" t="s">
        <v>14</v>
      </c>
      <c r="H4" s="189" t="s">
        <v>15</v>
      </c>
      <c r="I4" s="191" t="s">
        <v>13</v>
      </c>
      <c r="J4" s="152" t="s">
        <v>28</v>
      </c>
      <c r="K4" s="203" t="s">
        <v>2</v>
      </c>
      <c r="L4" s="182" t="s">
        <v>3</v>
      </c>
      <c r="M4" s="182" t="s">
        <v>4</v>
      </c>
      <c r="N4" s="182" t="s">
        <v>11</v>
      </c>
      <c r="O4" s="195" t="s">
        <v>12</v>
      </c>
      <c r="P4" s="187" t="s">
        <v>14</v>
      </c>
      <c r="Q4" s="189" t="s">
        <v>15</v>
      </c>
      <c r="R4" s="191" t="s">
        <v>13</v>
      </c>
    </row>
    <row r="5" spans="1:18" ht="13.5" customHeight="1" thickBot="1">
      <c r="A5" s="151"/>
      <c r="B5" s="180" t="s">
        <v>2</v>
      </c>
      <c r="C5" s="183" t="s">
        <v>3</v>
      </c>
      <c r="D5" s="183" t="s">
        <v>4</v>
      </c>
      <c r="E5" s="183" t="s">
        <v>11</v>
      </c>
      <c r="F5" s="183" t="s">
        <v>12</v>
      </c>
      <c r="G5" s="188"/>
      <c r="H5" s="190"/>
      <c r="I5" s="192" t="s">
        <v>13</v>
      </c>
      <c r="J5" s="151"/>
      <c r="K5" s="204" t="s">
        <v>2</v>
      </c>
      <c r="L5" s="183" t="s">
        <v>3</v>
      </c>
      <c r="M5" s="183" t="s">
        <v>4</v>
      </c>
      <c r="N5" s="183" t="s">
        <v>11</v>
      </c>
      <c r="O5" s="183" t="s">
        <v>12</v>
      </c>
      <c r="P5" s="188"/>
      <c r="Q5" s="190"/>
      <c r="R5" s="192" t="s">
        <v>13</v>
      </c>
    </row>
    <row r="6" spans="1:18" ht="12.75" customHeight="1">
      <c r="A6" s="174">
        <v>1</v>
      </c>
      <c r="B6" s="200">
        <v>1</v>
      </c>
      <c r="C6" s="162" t="str">
        <f>VLOOKUP(B6,'пр.взв.'!B7:E38,2,FALSE)</f>
        <v>KIM  Vadim</v>
      </c>
      <c r="D6" s="163">
        <f>VLOOKUP(B6,'пр.взв.'!B7:F38,3,FALSE)</f>
        <v>1992</v>
      </c>
      <c r="E6" s="163" t="str">
        <f>VLOOKUP(B6,'пр.взв.'!B7:G38,4,FALSE)</f>
        <v>RUS</v>
      </c>
      <c r="F6" s="169"/>
      <c r="G6" s="193"/>
      <c r="H6" s="194"/>
      <c r="I6" s="149"/>
      <c r="J6" s="153">
        <v>5</v>
      </c>
      <c r="K6" s="200">
        <v>2</v>
      </c>
      <c r="L6" s="162" t="str">
        <f>VLOOKUP(K6,'пр.взв.'!B7:E38,2,FALSE)</f>
        <v>GOV Dan</v>
      </c>
      <c r="M6" s="163">
        <f>VLOOKUP(K6,'пр.взв.'!B7:F38,3,FALSE)</f>
        <v>1994</v>
      </c>
      <c r="N6" s="163" t="str">
        <f>VLOOKUP(K6,'пр.взв.'!B7:G38,4,FALSE)</f>
        <v>FRA</v>
      </c>
      <c r="O6" s="169"/>
      <c r="P6" s="193"/>
      <c r="Q6" s="194"/>
      <c r="R6" s="149"/>
    </row>
    <row r="7" spans="1:18" ht="12.75" customHeight="1">
      <c r="A7" s="175"/>
      <c r="B7" s="198"/>
      <c r="C7" s="157"/>
      <c r="D7" s="159"/>
      <c r="E7" s="159"/>
      <c r="F7" s="159"/>
      <c r="G7" s="159"/>
      <c r="H7" s="173"/>
      <c r="I7" s="178"/>
      <c r="J7" s="154"/>
      <c r="K7" s="198"/>
      <c r="L7" s="157"/>
      <c r="M7" s="159"/>
      <c r="N7" s="159"/>
      <c r="O7" s="159"/>
      <c r="P7" s="159"/>
      <c r="Q7" s="173"/>
      <c r="R7" s="178"/>
    </row>
    <row r="8" spans="1:18" ht="12.75" customHeight="1">
      <c r="A8" s="175"/>
      <c r="B8" s="198">
        <v>9</v>
      </c>
      <c r="C8" s="156" t="str">
        <f>VLOOKUP(B8,'пр.взв.'!B7:E38,2,FALSE)</f>
        <v>ALEKSANYAN Seryozha</v>
      </c>
      <c r="D8" s="158">
        <f>VLOOKUP(B8,'пр.взв.'!B7:F38,3,FALSE)</f>
        <v>1992</v>
      </c>
      <c r="E8" s="158" t="str">
        <f>VLOOKUP(B8,'пр.взв.'!B7:G38,4,FALSE)</f>
        <v>ARM</v>
      </c>
      <c r="F8" s="165"/>
      <c r="G8" s="165"/>
      <c r="H8" s="150"/>
      <c r="I8" s="150"/>
      <c r="J8" s="154"/>
      <c r="K8" s="198">
        <v>10</v>
      </c>
      <c r="L8" s="156" t="str">
        <f>VLOOKUP(K8,'пр.взв.'!B7:E38,2,FALSE)</f>
        <v>BAGIROV Arif</v>
      </c>
      <c r="M8" s="158">
        <f>VLOOKUP(K8,'пр.взв.'!B7:F38,3,FALSE)</f>
        <v>1992</v>
      </c>
      <c r="N8" s="163" t="str">
        <f>VLOOKUP(K8,'пр.взв.'!B7:G40,4,FALSE)</f>
        <v>BLR</v>
      </c>
      <c r="O8" s="165"/>
      <c r="P8" s="165"/>
      <c r="Q8" s="150"/>
      <c r="R8" s="150"/>
    </row>
    <row r="9" spans="1:18" ht="13.5" customHeight="1" thickBot="1">
      <c r="A9" s="176"/>
      <c r="B9" s="201"/>
      <c r="C9" s="181"/>
      <c r="D9" s="186"/>
      <c r="E9" s="186"/>
      <c r="F9" s="166"/>
      <c r="G9" s="166"/>
      <c r="H9" s="148"/>
      <c r="I9" s="148"/>
      <c r="J9" s="164"/>
      <c r="K9" s="201"/>
      <c r="L9" s="181"/>
      <c r="M9" s="186"/>
      <c r="N9" s="159"/>
      <c r="O9" s="166"/>
      <c r="P9" s="166"/>
      <c r="Q9" s="148"/>
      <c r="R9" s="148"/>
    </row>
    <row r="10" spans="1:18" ht="12.75" customHeight="1">
      <c r="A10" s="174">
        <v>2</v>
      </c>
      <c r="B10" s="200">
        <v>5</v>
      </c>
      <c r="C10" s="202" t="str">
        <f>VLOOKUP(B10,'пр.взв.'!B7:E38,2,FALSE)</f>
        <v>MASABLISHVILI George</v>
      </c>
      <c r="D10" s="177">
        <f>VLOOKUP(B10,'пр.взв.'!B7:F38,3,FALSE)</f>
        <v>1992</v>
      </c>
      <c r="E10" s="177" t="str">
        <f>VLOOKUP(B10,'пр.взв.'!B7:G38,4,FALSE)</f>
        <v>GEO</v>
      </c>
      <c r="F10" s="170"/>
      <c r="G10" s="171"/>
      <c r="H10" s="172"/>
      <c r="I10" s="177"/>
      <c r="J10" s="153">
        <v>6</v>
      </c>
      <c r="K10" s="200">
        <v>6</v>
      </c>
      <c r="L10" s="202" t="str">
        <f>VLOOKUP(K10,'пр.взв.'!B7:E38,2,FALSE)</f>
        <v>GONGALO Vitalii</v>
      </c>
      <c r="M10" s="177">
        <f>VLOOKUP(K10,'пр.взв.'!B7:F38,3,FALSE)</f>
        <v>1993</v>
      </c>
      <c r="N10" s="177" t="str">
        <f>VLOOKUP(K10,'пр.взв.'!B7:G42,4,FALSE)</f>
        <v>UKR</v>
      </c>
      <c r="O10" s="170"/>
      <c r="P10" s="171"/>
      <c r="Q10" s="172"/>
      <c r="R10" s="177"/>
    </row>
    <row r="11" spans="1:18" ht="12.75" customHeight="1">
      <c r="A11" s="175"/>
      <c r="B11" s="198"/>
      <c r="C11" s="157"/>
      <c r="D11" s="159"/>
      <c r="E11" s="159"/>
      <c r="F11" s="159"/>
      <c r="G11" s="159"/>
      <c r="H11" s="173"/>
      <c r="I11" s="178"/>
      <c r="J11" s="154"/>
      <c r="K11" s="198"/>
      <c r="L11" s="157"/>
      <c r="M11" s="159"/>
      <c r="N11" s="159"/>
      <c r="O11" s="159"/>
      <c r="P11" s="159"/>
      <c r="Q11" s="173"/>
      <c r="R11" s="178"/>
    </row>
    <row r="12" spans="1:18" ht="12.75" customHeight="1">
      <c r="A12" s="175"/>
      <c r="B12" s="198">
        <v>13</v>
      </c>
      <c r="C12" s="156">
        <f>VLOOKUP(B12,'пр.взв.'!B7:E38,2,FALSE)</f>
        <v>0</v>
      </c>
      <c r="D12" s="158">
        <f>VLOOKUP(B12,'пр.взв.'!B7:F38,3,FALSE)</f>
        <v>0</v>
      </c>
      <c r="E12" s="158">
        <f>VLOOKUP(B12,'пр.взв.'!B7:G38,4,FALSE)</f>
        <v>0</v>
      </c>
      <c r="F12" s="165"/>
      <c r="G12" s="165"/>
      <c r="H12" s="150"/>
      <c r="I12" s="150"/>
      <c r="J12" s="154"/>
      <c r="K12" s="198">
        <v>14</v>
      </c>
      <c r="L12" s="156">
        <f>VLOOKUP(K12,'пр.взв.'!B7:E38,2,FALSE)</f>
        <v>0</v>
      </c>
      <c r="M12" s="158">
        <f>VLOOKUP(K12,'пр.взв.'!B7:F38,3,FALSE)</f>
        <v>0</v>
      </c>
      <c r="N12" s="158">
        <f>VLOOKUP(K12,'пр.взв.'!B7:G44,4,FALSE)</f>
        <v>0</v>
      </c>
      <c r="O12" s="165"/>
      <c r="P12" s="165"/>
      <c r="Q12" s="150"/>
      <c r="R12" s="150"/>
    </row>
    <row r="13" spans="1:18" ht="12.75" customHeight="1" thickBot="1">
      <c r="A13" s="176"/>
      <c r="B13" s="201"/>
      <c r="C13" s="181"/>
      <c r="D13" s="186"/>
      <c r="E13" s="186"/>
      <c r="F13" s="166"/>
      <c r="G13" s="166"/>
      <c r="H13" s="148"/>
      <c r="I13" s="148"/>
      <c r="J13" s="164"/>
      <c r="K13" s="201"/>
      <c r="L13" s="181"/>
      <c r="M13" s="186"/>
      <c r="N13" s="186"/>
      <c r="O13" s="166"/>
      <c r="P13" s="166"/>
      <c r="Q13" s="148"/>
      <c r="R13" s="148"/>
    </row>
    <row r="14" spans="1:18" ht="12.75" customHeight="1">
      <c r="A14" s="174">
        <v>3</v>
      </c>
      <c r="B14" s="200">
        <v>3</v>
      </c>
      <c r="C14" s="162" t="str">
        <f>VLOOKUP(B14,'пр.взв.'!B7:E38,2,FALSE)</f>
        <v>SIMA Alexandru</v>
      </c>
      <c r="D14" s="163">
        <f>VLOOKUP(B14,'пр.взв.'!B7:F38,3,FALSE)</f>
        <v>1992</v>
      </c>
      <c r="E14" s="163" t="str">
        <f>VLOOKUP(B14,'пр.взв.'!B7:G38,4,FALSE)</f>
        <v>ROU</v>
      </c>
      <c r="F14" s="169"/>
      <c r="G14" s="193"/>
      <c r="H14" s="194"/>
      <c r="I14" s="149"/>
      <c r="J14" s="153">
        <v>7</v>
      </c>
      <c r="K14" s="200">
        <v>4</v>
      </c>
      <c r="L14" s="162" t="str">
        <f>VLOOKUP(K14,'пр.взв.'!B7:E38,2,FALSE)</f>
        <v>MARDARI Petr</v>
      </c>
      <c r="M14" s="163">
        <f>VLOOKUP(K14,'пр.взв.'!B7:F38,3,FALSE)</f>
        <v>1993</v>
      </c>
      <c r="N14" s="177" t="str">
        <f>VLOOKUP(K14,'пр.взв.'!B7:G46,4,FALSE)</f>
        <v>MDA</v>
      </c>
      <c r="O14" s="169"/>
      <c r="P14" s="193"/>
      <c r="Q14" s="194"/>
      <c r="R14" s="149"/>
    </row>
    <row r="15" spans="1:18" ht="12.75" customHeight="1">
      <c r="A15" s="175"/>
      <c r="B15" s="198"/>
      <c r="C15" s="157"/>
      <c r="D15" s="159"/>
      <c r="E15" s="159"/>
      <c r="F15" s="159"/>
      <c r="G15" s="159"/>
      <c r="H15" s="173"/>
      <c r="I15" s="178"/>
      <c r="J15" s="154"/>
      <c r="K15" s="198"/>
      <c r="L15" s="157"/>
      <c r="M15" s="159"/>
      <c r="N15" s="159"/>
      <c r="O15" s="159"/>
      <c r="P15" s="159"/>
      <c r="Q15" s="173"/>
      <c r="R15" s="178"/>
    </row>
    <row r="16" spans="1:18" ht="12.75" customHeight="1">
      <c r="A16" s="175"/>
      <c r="B16" s="198">
        <v>11</v>
      </c>
      <c r="C16" s="156">
        <f>VLOOKUP(B16,'пр.взв.'!B15:E30,2,FALSE)</f>
        <v>0</v>
      </c>
      <c r="D16" s="158">
        <f>VLOOKUP(B16,'пр.взв.'!B15:F30,3,FALSE)</f>
        <v>0</v>
      </c>
      <c r="E16" s="158">
        <f>VLOOKUP(B16,'пр.взв.'!B15:G30,4,FALSE)</f>
        <v>0</v>
      </c>
      <c r="F16" s="165"/>
      <c r="G16" s="165"/>
      <c r="H16" s="150"/>
      <c r="I16" s="150"/>
      <c r="J16" s="154"/>
      <c r="K16" s="198">
        <v>12</v>
      </c>
      <c r="L16" s="156">
        <f>VLOOKUP(K16,'пр.взв.'!B7:E38,2,FALSE)</f>
        <v>0</v>
      </c>
      <c r="M16" s="158">
        <f>VLOOKUP(K16,'пр.взв.'!B7:F38,3,FALSE)</f>
        <v>0</v>
      </c>
      <c r="N16" s="158">
        <f>VLOOKUP(K16,'пр.взв.'!B7:G48,4,FALSE)</f>
        <v>0</v>
      </c>
      <c r="O16" s="165"/>
      <c r="P16" s="165"/>
      <c r="Q16" s="150"/>
      <c r="R16" s="150"/>
    </row>
    <row r="17" spans="1:18" ht="13.5" customHeight="1" thickBot="1">
      <c r="A17" s="176"/>
      <c r="B17" s="201"/>
      <c r="C17" s="181"/>
      <c r="D17" s="186"/>
      <c r="E17" s="186"/>
      <c r="F17" s="166"/>
      <c r="G17" s="166"/>
      <c r="H17" s="148"/>
      <c r="I17" s="148"/>
      <c r="J17" s="164"/>
      <c r="K17" s="201"/>
      <c r="L17" s="181"/>
      <c r="M17" s="186"/>
      <c r="N17" s="186"/>
      <c r="O17" s="166"/>
      <c r="P17" s="166"/>
      <c r="Q17" s="148"/>
      <c r="R17" s="148"/>
    </row>
    <row r="18" spans="1:18" ht="12.75" customHeight="1">
      <c r="A18" s="174">
        <v>4</v>
      </c>
      <c r="B18" s="200">
        <v>7</v>
      </c>
      <c r="C18" s="162" t="str">
        <f>VLOOKUP(B18,'пр.взв.'!B15:E30,2,FALSE)</f>
        <v>YANAKOV Borislav</v>
      </c>
      <c r="D18" s="163">
        <f>VLOOKUP(B18,'пр.взв.'!B15:F30,3,FALSE)</f>
        <v>1992</v>
      </c>
      <c r="E18" s="163" t="str">
        <f>VLOOKUP(B18,'пр.взв.'!B15:G30,4,FALSE)</f>
        <v>BUL</v>
      </c>
      <c r="F18" s="159"/>
      <c r="G18" s="199"/>
      <c r="H18" s="173"/>
      <c r="I18" s="158"/>
      <c r="J18" s="153">
        <v>8</v>
      </c>
      <c r="K18" s="200">
        <v>8</v>
      </c>
      <c r="L18" s="162" t="str">
        <f>VLOOKUP(K18,'пр.взв.'!B7:E38,2,FALSE)</f>
        <v>HASHIMOV Heydar</v>
      </c>
      <c r="M18" s="163">
        <f>VLOOKUP(K18,'пр.взв.'!B7:F38,3,FALSE)</f>
        <v>1992</v>
      </c>
      <c r="N18" s="177" t="str">
        <f>VLOOKUP(K18,'пр.взв.'!B7:G50,4,FALSE)</f>
        <v>AZE</v>
      </c>
      <c r="O18" s="159"/>
      <c r="P18" s="199"/>
      <c r="Q18" s="173"/>
      <c r="R18" s="158"/>
    </row>
    <row r="19" spans="1:18" ht="12.75" customHeight="1">
      <c r="A19" s="175"/>
      <c r="B19" s="198"/>
      <c r="C19" s="157"/>
      <c r="D19" s="159"/>
      <c r="E19" s="159"/>
      <c r="F19" s="159"/>
      <c r="G19" s="159"/>
      <c r="H19" s="173"/>
      <c r="I19" s="178"/>
      <c r="J19" s="154"/>
      <c r="K19" s="198"/>
      <c r="L19" s="157"/>
      <c r="M19" s="159"/>
      <c r="N19" s="159"/>
      <c r="O19" s="159"/>
      <c r="P19" s="159"/>
      <c r="Q19" s="173"/>
      <c r="R19" s="178"/>
    </row>
    <row r="20" spans="1:18" ht="12.75" customHeight="1">
      <c r="A20" s="175"/>
      <c r="B20" s="198">
        <v>15</v>
      </c>
      <c r="C20" s="156">
        <f>VLOOKUP(B20,'пр.взв.'!B7:E38,2,FALSE)</f>
        <v>0</v>
      </c>
      <c r="D20" s="158">
        <f>VLOOKUP(B20,'пр.взв.'!B7:F38,3,FALSE)</f>
        <v>0</v>
      </c>
      <c r="E20" s="158">
        <f>VLOOKUP(B20,'пр.взв.'!B7:G38,4,FALSE)</f>
        <v>0</v>
      </c>
      <c r="F20" s="165"/>
      <c r="G20" s="165"/>
      <c r="H20" s="150"/>
      <c r="I20" s="150"/>
      <c r="J20" s="154"/>
      <c r="K20" s="198">
        <v>16</v>
      </c>
      <c r="L20" s="156">
        <f>VLOOKUP(K20,'пр.взв.'!B7:E38,2,FALSE)</f>
        <v>0</v>
      </c>
      <c r="M20" s="158">
        <f>VLOOKUP(K20,'пр.взв.'!B7:F38,3,FALSE)</f>
        <v>0</v>
      </c>
      <c r="N20" s="158">
        <f>VLOOKUP(K20,'пр.взв.'!B7:G52,4,FALSE)</f>
        <v>0</v>
      </c>
      <c r="O20" s="165"/>
      <c r="P20" s="165"/>
      <c r="Q20" s="150"/>
      <c r="R20" s="150"/>
    </row>
    <row r="21" spans="1:18" ht="12.75" customHeight="1">
      <c r="A21" s="184"/>
      <c r="B21" s="198"/>
      <c r="C21" s="157"/>
      <c r="D21" s="159"/>
      <c r="E21" s="159"/>
      <c r="F21" s="169"/>
      <c r="G21" s="169"/>
      <c r="H21" s="149"/>
      <c r="I21" s="149"/>
      <c r="J21" s="155"/>
      <c r="K21" s="198"/>
      <c r="L21" s="157"/>
      <c r="M21" s="159"/>
      <c r="N21" s="159"/>
      <c r="O21" s="169"/>
      <c r="P21" s="169"/>
      <c r="Q21" s="149"/>
      <c r="R21" s="149"/>
    </row>
    <row r="22" spans="2:18" ht="22.5" customHeight="1">
      <c r="B22" s="206" t="str">
        <f>B2</f>
        <v>Weight category 57M  кg.</v>
      </c>
      <c r="C22" s="207"/>
      <c r="D22" s="207"/>
      <c r="E22" s="207"/>
      <c r="F22" s="207"/>
      <c r="G22" s="207"/>
      <c r="H22" s="207"/>
      <c r="I22" s="207"/>
      <c r="K22" s="206" t="str">
        <f>B22</f>
        <v>Weight category 57M  кg.</v>
      </c>
      <c r="L22" s="207"/>
      <c r="M22" s="207"/>
      <c r="N22" s="207"/>
      <c r="O22" s="207"/>
      <c r="P22" s="207"/>
      <c r="Q22" s="207"/>
      <c r="R22" s="207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52" t="s">
        <v>28</v>
      </c>
      <c r="B24" s="179" t="s">
        <v>2</v>
      </c>
      <c r="C24" s="182" t="s">
        <v>3</v>
      </c>
      <c r="D24" s="182" t="s">
        <v>4</v>
      </c>
      <c r="E24" s="182" t="s">
        <v>11</v>
      </c>
      <c r="F24" s="195" t="s">
        <v>12</v>
      </c>
      <c r="G24" s="187" t="s">
        <v>14</v>
      </c>
      <c r="H24" s="189" t="s">
        <v>15</v>
      </c>
      <c r="I24" s="191" t="s">
        <v>13</v>
      </c>
      <c r="J24" s="152" t="s">
        <v>28</v>
      </c>
      <c r="K24" s="179" t="s">
        <v>2</v>
      </c>
      <c r="L24" s="182" t="s">
        <v>3</v>
      </c>
      <c r="M24" s="182" t="s">
        <v>4</v>
      </c>
      <c r="N24" s="182" t="s">
        <v>11</v>
      </c>
      <c r="O24" s="195" t="s">
        <v>12</v>
      </c>
      <c r="P24" s="187" t="s">
        <v>14</v>
      </c>
      <c r="Q24" s="189" t="s">
        <v>15</v>
      </c>
      <c r="R24" s="191" t="s">
        <v>13</v>
      </c>
    </row>
    <row r="25" spans="1:18" ht="13.5" customHeight="1" thickBot="1">
      <c r="A25" s="151"/>
      <c r="B25" s="180" t="s">
        <v>2</v>
      </c>
      <c r="C25" s="183" t="s">
        <v>3</v>
      </c>
      <c r="D25" s="183" t="s">
        <v>4</v>
      </c>
      <c r="E25" s="183" t="s">
        <v>11</v>
      </c>
      <c r="F25" s="183" t="s">
        <v>12</v>
      </c>
      <c r="G25" s="188"/>
      <c r="H25" s="190"/>
      <c r="I25" s="192" t="s">
        <v>13</v>
      </c>
      <c r="J25" s="151"/>
      <c r="K25" s="180" t="s">
        <v>2</v>
      </c>
      <c r="L25" s="183" t="s">
        <v>3</v>
      </c>
      <c r="M25" s="183" t="s">
        <v>4</v>
      </c>
      <c r="N25" s="183" t="s">
        <v>11</v>
      </c>
      <c r="O25" s="183" t="s">
        <v>12</v>
      </c>
      <c r="P25" s="188"/>
      <c r="Q25" s="190"/>
      <c r="R25" s="192" t="s">
        <v>13</v>
      </c>
    </row>
    <row r="26" spans="1:18" ht="12.75" customHeight="1">
      <c r="A26" s="153">
        <v>9</v>
      </c>
      <c r="B26" s="196">
        <f>'пр.хода'!G6</f>
        <v>1</v>
      </c>
      <c r="C26" s="162" t="str">
        <f>VLOOKUP(B26,'пр.взв.'!B7:E38,2,FALSE)</f>
        <v>KIM  Vadim</v>
      </c>
      <c r="D26" s="163">
        <f>VLOOKUP(B26,'пр.взв.'!B7:F50,3,FALSE)</f>
        <v>1992</v>
      </c>
      <c r="E26" s="163" t="str">
        <f>VLOOKUP(B26,'пр.взв.'!B7:G50,4,FALSE)</f>
        <v>RUS</v>
      </c>
      <c r="F26" s="169"/>
      <c r="G26" s="193"/>
      <c r="H26" s="194"/>
      <c r="I26" s="149"/>
      <c r="J26" s="153">
        <v>11</v>
      </c>
      <c r="K26" s="196">
        <f>'пр.хода'!G24</f>
        <v>10</v>
      </c>
      <c r="L26" s="162" t="str">
        <f>VLOOKUP(K26,'пр.взв.'!B7:E50,2,FALSE)</f>
        <v>BAGIROV Arif</v>
      </c>
      <c r="M26" s="163">
        <f>VLOOKUP(K26,'пр.взв.'!B7:F50,3,FALSE)</f>
        <v>1992</v>
      </c>
      <c r="N26" s="177" t="str">
        <f>VLOOKUP(K26,'пр.взв.'!B7:G58,4,FALSE)</f>
        <v>BLR</v>
      </c>
      <c r="O26" s="169"/>
      <c r="P26" s="193"/>
      <c r="Q26" s="194"/>
      <c r="R26" s="149"/>
    </row>
    <row r="27" spans="1:18" ht="12.75" customHeight="1">
      <c r="A27" s="154"/>
      <c r="B27" s="197"/>
      <c r="C27" s="157"/>
      <c r="D27" s="159"/>
      <c r="E27" s="159"/>
      <c r="F27" s="159"/>
      <c r="G27" s="159"/>
      <c r="H27" s="173"/>
      <c r="I27" s="178"/>
      <c r="J27" s="154"/>
      <c r="K27" s="197"/>
      <c r="L27" s="157"/>
      <c r="M27" s="159"/>
      <c r="N27" s="159"/>
      <c r="O27" s="159"/>
      <c r="P27" s="159"/>
      <c r="Q27" s="173"/>
      <c r="R27" s="178"/>
    </row>
    <row r="28" spans="1:18" ht="12.75" customHeight="1">
      <c r="A28" s="154"/>
      <c r="B28" s="167">
        <f>'пр.хода'!G10</f>
        <v>5</v>
      </c>
      <c r="C28" s="156" t="str">
        <f>VLOOKUP(B28,'пр.взв.'!B7:E38,2,FALSE)</f>
        <v>MASABLISHVILI George</v>
      </c>
      <c r="D28" s="158">
        <f>VLOOKUP(B28,'пр.взв.'!B7:F42,3,FALSE)</f>
        <v>1992</v>
      </c>
      <c r="E28" s="158" t="str">
        <f>VLOOKUP(B28,'пр.взв.'!B7:G42,4,FALSE)</f>
        <v>GEO</v>
      </c>
      <c r="F28" s="165"/>
      <c r="G28" s="165"/>
      <c r="H28" s="150"/>
      <c r="I28" s="150"/>
      <c r="J28" s="154"/>
      <c r="K28" s="167">
        <f>'пр.хода'!G28</f>
        <v>6</v>
      </c>
      <c r="L28" s="156" t="str">
        <f>VLOOKUP(K28,'пр.взв.'!B7:E50,2,FALSE)</f>
        <v>GONGALO Vitalii</v>
      </c>
      <c r="M28" s="158">
        <f>VLOOKUP(K28,'пр.взв.'!B7:F50,3,FALSE)</f>
        <v>1993</v>
      </c>
      <c r="N28" s="158" t="str">
        <f>VLOOKUP(K28,'пр.взв.'!B7:G60,4,FALSE)</f>
        <v>UKR</v>
      </c>
      <c r="O28" s="165"/>
      <c r="P28" s="165"/>
      <c r="Q28" s="150"/>
      <c r="R28" s="150"/>
    </row>
    <row r="29" spans="1:18" ht="13.5" customHeight="1" thickBot="1">
      <c r="A29" s="164"/>
      <c r="B29" s="185"/>
      <c r="C29" s="181"/>
      <c r="D29" s="186"/>
      <c r="E29" s="186"/>
      <c r="F29" s="166"/>
      <c r="G29" s="166"/>
      <c r="H29" s="148"/>
      <c r="I29" s="148"/>
      <c r="J29" s="164"/>
      <c r="K29" s="185"/>
      <c r="L29" s="181"/>
      <c r="M29" s="186"/>
      <c r="N29" s="186"/>
      <c r="O29" s="166"/>
      <c r="P29" s="166"/>
      <c r="Q29" s="148"/>
      <c r="R29" s="148"/>
    </row>
    <row r="30" spans="1:18" ht="12.75" customHeight="1">
      <c r="A30" s="153">
        <v>10</v>
      </c>
      <c r="B30" s="160">
        <f>'пр.хода'!G14</f>
        <v>3</v>
      </c>
      <c r="C30" s="162" t="str">
        <f>VLOOKUP(B30,'пр.взв.'!B7:E38,2,FALSE)</f>
        <v>SIMA Alexandru</v>
      </c>
      <c r="D30" s="163">
        <f>VLOOKUP(B30,'пр.взв.'!B7:F42,3,FALSE)</f>
        <v>1992</v>
      </c>
      <c r="E30" s="163" t="str">
        <f>VLOOKUP(B30,'пр.взв.'!B7:G42,4,FALSE)</f>
        <v>ROU</v>
      </c>
      <c r="F30" s="170"/>
      <c r="G30" s="171"/>
      <c r="H30" s="172"/>
      <c r="I30" s="177"/>
      <c r="J30" s="153">
        <v>12</v>
      </c>
      <c r="K30" s="160">
        <f>'пр.хода'!G32</f>
        <v>4</v>
      </c>
      <c r="L30" s="162" t="str">
        <f>VLOOKUP(K30,'пр.взв.'!B7:E50,2,FALSE)</f>
        <v>MARDARI Petr</v>
      </c>
      <c r="M30" s="163">
        <f>VLOOKUP(K30,'пр.взв.'!B7:F50,3,FALSE)</f>
        <v>1993</v>
      </c>
      <c r="N30" s="177" t="str">
        <f>VLOOKUP(K30,'пр.взв.'!B7:G62,4,FALSE)</f>
        <v>MDA</v>
      </c>
      <c r="O30" s="170"/>
      <c r="P30" s="171"/>
      <c r="Q30" s="172"/>
      <c r="R30" s="177"/>
    </row>
    <row r="31" spans="1:18" ht="12.75" customHeight="1">
      <c r="A31" s="154"/>
      <c r="B31" s="161"/>
      <c r="C31" s="157"/>
      <c r="D31" s="159"/>
      <c r="E31" s="159"/>
      <c r="F31" s="159"/>
      <c r="G31" s="159"/>
      <c r="H31" s="173"/>
      <c r="I31" s="178"/>
      <c r="J31" s="154"/>
      <c r="K31" s="161"/>
      <c r="L31" s="157"/>
      <c r="M31" s="159"/>
      <c r="N31" s="159"/>
      <c r="O31" s="159"/>
      <c r="P31" s="159"/>
      <c r="Q31" s="173"/>
      <c r="R31" s="178"/>
    </row>
    <row r="32" spans="1:18" ht="12.75" customHeight="1">
      <c r="A32" s="154"/>
      <c r="B32" s="167">
        <f>'пр.хода'!G18</f>
        <v>7</v>
      </c>
      <c r="C32" s="156" t="str">
        <f>VLOOKUP(B32,'пр.взв.'!B7:E38,2,FALSE)</f>
        <v>YANAKOV Borislav</v>
      </c>
      <c r="D32" s="158">
        <f>VLOOKUP(B32,'пр.взв.'!B7:F50,3,FALSE)</f>
        <v>1992</v>
      </c>
      <c r="E32" s="158" t="str">
        <f>VLOOKUP(B32,'пр.взв.'!B7:G50,4,FALSE)</f>
        <v>BUL</v>
      </c>
      <c r="F32" s="165"/>
      <c r="G32" s="165"/>
      <c r="H32" s="150"/>
      <c r="I32" s="150"/>
      <c r="J32" s="154"/>
      <c r="K32" s="167">
        <f>'пр.хода'!G36</f>
        <v>8</v>
      </c>
      <c r="L32" s="156" t="str">
        <f>VLOOKUP(K32,'пр.взв.'!B7:E50,2,FALSE)</f>
        <v>HASHIMOV Heydar</v>
      </c>
      <c r="M32" s="158">
        <f>VLOOKUP(K32,'пр.взв.'!B7:F50,3,FALSE)</f>
        <v>1992</v>
      </c>
      <c r="N32" s="158" t="str">
        <f>VLOOKUP(K32,'пр.взв.'!B7:G64,4,FALSE)</f>
        <v>AZE</v>
      </c>
      <c r="O32" s="165"/>
      <c r="P32" s="165"/>
      <c r="Q32" s="150"/>
      <c r="R32" s="150"/>
    </row>
    <row r="33" spans="1:18" ht="12.75" customHeight="1">
      <c r="A33" s="155"/>
      <c r="B33" s="168"/>
      <c r="C33" s="157"/>
      <c r="D33" s="159"/>
      <c r="E33" s="159"/>
      <c r="F33" s="169"/>
      <c r="G33" s="169"/>
      <c r="H33" s="149"/>
      <c r="I33" s="149"/>
      <c r="J33" s="155"/>
      <c r="K33" s="168"/>
      <c r="L33" s="157"/>
      <c r="M33" s="159"/>
      <c r="N33" s="159"/>
      <c r="O33" s="169"/>
      <c r="P33" s="169"/>
      <c r="Q33" s="149"/>
      <c r="R33" s="149"/>
    </row>
    <row r="35" spans="3:18" ht="15">
      <c r="C35" s="208" t="s">
        <v>29</v>
      </c>
      <c r="D35" s="208"/>
      <c r="E35" s="208"/>
      <c r="F35" s="208"/>
      <c r="G35" s="208"/>
      <c r="H35" s="208"/>
      <c r="I35" s="208"/>
      <c r="L35" s="208" t="s">
        <v>29</v>
      </c>
      <c r="M35" s="208"/>
      <c r="N35" s="208"/>
      <c r="O35" s="208"/>
      <c r="P35" s="208"/>
      <c r="Q35" s="208"/>
      <c r="R35" s="208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57M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57M  кg.</v>
      </c>
      <c r="P36" s="142"/>
      <c r="Q36" s="142"/>
      <c r="R36" s="142"/>
    </row>
    <row r="37" spans="1:18" ht="12.75">
      <c r="A37" s="152" t="s">
        <v>28</v>
      </c>
      <c r="B37" s="160" t="s">
        <v>2</v>
      </c>
      <c r="C37" s="210" t="s">
        <v>3</v>
      </c>
      <c r="D37" s="210" t="s">
        <v>4</v>
      </c>
      <c r="E37" s="210" t="s">
        <v>11</v>
      </c>
      <c r="F37" s="195" t="s">
        <v>12</v>
      </c>
      <c r="G37" s="187" t="s">
        <v>14</v>
      </c>
      <c r="H37" s="189" t="s">
        <v>15</v>
      </c>
      <c r="I37" s="191" t="s">
        <v>13</v>
      </c>
      <c r="J37" s="152" t="s">
        <v>28</v>
      </c>
      <c r="K37" s="160" t="s">
        <v>2</v>
      </c>
      <c r="L37" s="210" t="s">
        <v>3</v>
      </c>
      <c r="M37" s="210" t="s">
        <v>4</v>
      </c>
      <c r="N37" s="210" t="s">
        <v>11</v>
      </c>
      <c r="O37" s="195" t="s">
        <v>12</v>
      </c>
      <c r="P37" s="187" t="s">
        <v>14</v>
      </c>
      <c r="Q37" s="189" t="s">
        <v>15</v>
      </c>
      <c r="R37" s="191" t="s">
        <v>13</v>
      </c>
    </row>
    <row r="38" spans="1:18" ht="13.5" thickBot="1">
      <c r="A38" s="151"/>
      <c r="B38" s="209" t="s">
        <v>2</v>
      </c>
      <c r="C38" s="183" t="s">
        <v>3</v>
      </c>
      <c r="D38" s="183" t="s">
        <v>4</v>
      </c>
      <c r="E38" s="183" t="s">
        <v>11</v>
      </c>
      <c r="F38" s="183" t="s">
        <v>12</v>
      </c>
      <c r="G38" s="188"/>
      <c r="H38" s="190"/>
      <c r="I38" s="192" t="s">
        <v>13</v>
      </c>
      <c r="J38" s="151"/>
      <c r="K38" s="209" t="s">
        <v>2</v>
      </c>
      <c r="L38" s="183" t="s">
        <v>3</v>
      </c>
      <c r="M38" s="183" t="s">
        <v>4</v>
      </c>
      <c r="N38" s="183" t="s">
        <v>11</v>
      </c>
      <c r="O38" s="183" t="s">
        <v>12</v>
      </c>
      <c r="P38" s="188"/>
      <c r="Q38" s="190"/>
      <c r="R38" s="192" t="s">
        <v>13</v>
      </c>
    </row>
    <row r="39" spans="1:18" ht="12.75">
      <c r="A39" s="211">
        <v>1</v>
      </c>
      <c r="B39" s="214">
        <f>'пр.хода'!I8</f>
        <v>1</v>
      </c>
      <c r="C39" s="202" t="e">
        <f>VLOOKUP(B39,'пр.взв.'!B20:E51,2,FALSE)</f>
        <v>#N/A</v>
      </c>
      <c r="D39" s="163" t="e">
        <f>VLOOKUP(B39,'пр.взв.'!B20:F63,3,FALSE)</f>
        <v>#N/A</v>
      </c>
      <c r="E39" s="163" t="e">
        <f>VLOOKUP(B39,'пр.взв.'!B20:G63,4,FALSE)</f>
        <v>#N/A</v>
      </c>
      <c r="F39" s="169"/>
      <c r="G39" s="193"/>
      <c r="H39" s="194"/>
      <c r="I39" s="149"/>
      <c r="J39" s="211">
        <v>2</v>
      </c>
      <c r="K39" s="214">
        <f>'пр.хода'!I26</f>
        <v>10</v>
      </c>
      <c r="L39" s="162" t="str">
        <f>VLOOKUP(K39,'пр.взв.'!B20:E63,2,FALSE)</f>
        <v>BAGIROV Arif</v>
      </c>
      <c r="M39" s="163">
        <f>VLOOKUP(K39,'пр.взв.'!B20:F63,3,FALSE)</f>
        <v>1992</v>
      </c>
      <c r="N39" s="177" t="str">
        <f>VLOOKUP(K39,'пр.взв.'!B20:G71,4,FALSE)</f>
        <v>BLR</v>
      </c>
      <c r="O39" s="169"/>
      <c r="P39" s="193"/>
      <c r="Q39" s="194"/>
      <c r="R39" s="149"/>
    </row>
    <row r="40" spans="1:18" ht="12.75">
      <c r="A40" s="212"/>
      <c r="B40" s="215"/>
      <c r="C40" s="157"/>
      <c r="D40" s="159"/>
      <c r="E40" s="159"/>
      <c r="F40" s="159"/>
      <c r="G40" s="159"/>
      <c r="H40" s="173"/>
      <c r="I40" s="178"/>
      <c r="J40" s="212"/>
      <c r="K40" s="215"/>
      <c r="L40" s="157"/>
      <c r="M40" s="159"/>
      <c r="N40" s="159"/>
      <c r="O40" s="159"/>
      <c r="P40" s="159"/>
      <c r="Q40" s="173"/>
      <c r="R40" s="178"/>
    </row>
    <row r="41" spans="1:18" ht="12.75">
      <c r="A41" s="212"/>
      <c r="B41" s="167">
        <f>'пр.хода'!I16</f>
        <v>7</v>
      </c>
      <c r="C41" s="156" t="e">
        <f>VLOOKUP(B41,'пр.взв.'!B20:E51,2,FALSE)</f>
        <v>#N/A</v>
      </c>
      <c r="D41" s="158" t="e">
        <f>VLOOKUP(B41,'пр.взв.'!B20:F55,3,FALSE)</f>
        <v>#N/A</v>
      </c>
      <c r="E41" s="158" t="e">
        <f>VLOOKUP(B41,'пр.взв.'!B20:G55,4,FALSE)</f>
        <v>#N/A</v>
      </c>
      <c r="F41" s="165"/>
      <c r="G41" s="165"/>
      <c r="H41" s="150"/>
      <c r="I41" s="150"/>
      <c r="J41" s="212"/>
      <c r="K41" s="167">
        <f>'пр.хода'!I34</f>
        <v>8</v>
      </c>
      <c r="L41" s="156" t="str">
        <f>VLOOKUP(K41,'пр.взв.'!B20:E63,2,FALSE)</f>
        <v>HASHIMOV Heydar</v>
      </c>
      <c r="M41" s="158">
        <f>VLOOKUP(K41,'пр.взв.'!B20:F63,3,FALSE)</f>
        <v>1992</v>
      </c>
      <c r="N41" s="158" t="str">
        <f>VLOOKUP(K41,'пр.взв.'!B20:G73,4,FALSE)</f>
        <v>AZE</v>
      </c>
      <c r="O41" s="165"/>
      <c r="P41" s="165"/>
      <c r="Q41" s="150"/>
      <c r="R41" s="150"/>
    </row>
    <row r="42" spans="1:18" ht="13.5" thickBot="1">
      <c r="A42" s="213"/>
      <c r="B42" s="185"/>
      <c r="C42" s="181"/>
      <c r="D42" s="186"/>
      <c r="E42" s="186"/>
      <c r="F42" s="166"/>
      <c r="G42" s="166"/>
      <c r="H42" s="148"/>
      <c r="I42" s="148"/>
      <c r="J42" s="213"/>
      <c r="K42" s="185"/>
      <c r="L42" s="181"/>
      <c r="M42" s="186"/>
      <c r="N42" s="186"/>
      <c r="O42" s="169"/>
      <c r="P42" s="169"/>
      <c r="Q42" s="149"/>
      <c r="R42" s="149"/>
    </row>
    <row r="45" spans="1:18" ht="15">
      <c r="A45" s="216" t="s">
        <v>52</v>
      </c>
      <c r="B45" s="216"/>
      <c r="C45" s="216"/>
      <c r="D45" s="216"/>
      <c r="E45" s="216"/>
      <c r="F45" s="216"/>
      <c r="G45" s="216"/>
      <c r="H45" s="216"/>
      <c r="I45" s="216"/>
      <c r="J45" s="216" t="s">
        <v>52</v>
      </c>
      <c r="K45" s="216"/>
      <c r="L45" s="216"/>
      <c r="M45" s="216"/>
      <c r="N45" s="216"/>
      <c r="O45" s="216"/>
      <c r="P45" s="216"/>
      <c r="Q45" s="216"/>
      <c r="R45" s="216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57M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57M  кg.</v>
      </c>
      <c r="P46" s="142"/>
      <c r="Q46" s="142"/>
      <c r="R46" s="142"/>
    </row>
    <row r="47" spans="1:18" ht="12.75">
      <c r="A47" s="152" t="s">
        <v>28</v>
      </c>
      <c r="B47" s="160" t="s">
        <v>2</v>
      </c>
      <c r="C47" s="210" t="s">
        <v>3</v>
      </c>
      <c r="D47" s="210" t="s">
        <v>4</v>
      </c>
      <c r="E47" s="210" t="s">
        <v>11</v>
      </c>
      <c r="F47" s="195"/>
      <c r="G47" s="187" t="s">
        <v>14</v>
      </c>
      <c r="H47" s="189" t="s">
        <v>15</v>
      </c>
      <c r="I47" s="191" t="s">
        <v>13</v>
      </c>
      <c r="J47" s="152" t="s">
        <v>28</v>
      </c>
      <c r="K47" s="160" t="s">
        <v>2</v>
      </c>
      <c r="L47" s="210" t="s">
        <v>3</v>
      </c>
      <c r="M47" s="210" t="s">
        <v>4</v>
      </c>
      <c r="N47" s="210" t="s">
        <v>11</v>
      </c>
      <c r="O47" s="195" t="s">
        <v>12</v>
      </c>
      <c r="P47" s="187" t="s">
        <v>14</v>
      </c>
      <c r="Q47" s="189" t="s">
        <v>15</v>
      </c>
      <c r="R47" s="191" t="s">
        <v>13</v>
      </c>
    </row>
    <row r="48" spans="1:18" ht="13.5" thickBot="1">
      <c r="A48" s="151"/>
      <c r="B48" s="209" t="s">
        <v>2</v>
      </c>
      <c r="C48" s="183" t="s">
        <v>3</v>
      </c>
      <c r="D48" s="183" t="s">
        <v>4</v>
      </c>
      <c r="E48" s="183" t="s">
        <v>11</v>
      </c>
      <c r="F48" s="183" t="s">
        <v>12</v>
      </c>
      <c r="G48" s="188"/>
      <c r="H48" s="190"/>
      <c r="I48" s="192" t="s">
        <v>13</v>
      </c>
      <c r="J48" s="151"/>
      <c r="K48" s="209" t="s">
        <v>2</v>
      </c>
      <c r="L48" s="183" t="s">
        <v>3</v>
      </c>
      <c r="M48" s="183" t="s">
        <v>4</v>
      </c>
      <c r="N48" s="183" t="s">
        <v>11</v>
      </c>
      <c r="O48" s="183" t="s">
        <v>12</v>
      </c>
      <c r="P48" s="188"/>
      <c r="Q48" s="190"/>
      <c r="R48" s="192" t="s">
        <v>13</v>
      </c>
    </row>
    <row r="49" spans="1:18" ht="12.75">
      <c r="A49" s="211"/>
      <c r="B49" s="214">
        <f>'пр.хода'!C42</f>
        <v>9</v>
      </c>
      <c r="C49" s="202" t="e">
        <f>VLOOKUP(B49,'пр.взв.'!B30:E61,2,FALSE)</f>
        <v>#N/A</v>
      </c>
      <c r="D49" s="177" t="e">
        <f>VLOOKUP(B49,'пр.взв.'!B30:F73,3,FALSE)</f>
        <v>#N/A</v>
      </c>
      <c r="E49" s="177" t="e">
        <f>VLOOKUP(B49,'пр.взв.'!B30:G73,4,FALSE)</f>
        <v>#N/A</v>
      </c>
      <c r="F49" s="170"/>
      <c r="G49" s="171"/>
      <c r="H49" s="172"/>
      <c r="I49" s="217"/>
      <c r="J49" s="211"/>
      <c r="K49" s="214">
        <f>'пр.хода'!C51</f>
        <v>2</v>
      </c>
      <c r="L49" s="202" t="e">
        <f>VLOOKUP(K49,'пр.взв.'!B30:E73,2,FALSE)</f>
        <v>#N/A</v>
      </c>
      <c r="M49" s="177" t="e">
        <f>VLOOKUP(K49,'пр.взв.'!B30:F73,3,FALSE)</f>
        <v>#N/A</v>
      </c>
      <c r="N49" s="177" t="e">
        <f>VLOOKUP(K49,'пр.взв.'!B30:G81,4,FALSE)</f>
        <v>#N/A</v>
      </c>
      <c r="O49" s="170"/>
      <c r="P49" s="171"/>
      <c r="Q49" s="172"/>
      <c r="R49" s="217"/>
    </row>
    <row r="50" spans="1:18" ht="12.75">
      <c r="A50" s="212"/>
      <c r="B50" s="215"/>
      <c r="C50" s="157"/>
      <c r="D50" s="159"/>
      <c r="E50" s="159"/>
      <c r="F50" s="159"/>
      <c r="G50" s="159"/>
      <c r="H50" s="173"/>
      <c r="I50" s="178"/>
      <c r="J50" s="212"/>
      <c r="K50" s="215"/>
      <c r="L50" s="157"/>
      <c r="M50" s="159"/>
      <c r="N50" s="159"/>
      <c r="O50" s="159"/>
      <c r="P50" s="159"/>
      <c r="Q50" s="173"/>
      <c r="R50" s="178"/>
    </row>
    <row r="51" spans="1:18" ht="12.75">
      <c r="A51" s="212"/>
      <c r="B51" s="167">
        <f>'пр.хода'!C46</f>
        <v>5</v>
      </c>
      <c r="C51" s="156" t="e">
        <f>VLOOKUP(B51,'пр.взв.'!B30:E61,2,FALSE)</f>
        <v>#N/A</v>
      </c>
      <c r="D51" s="158" t="e">
        <f>VLOOKUP(B51,'пр.взв.'!B30:F65,3,FALSE)</f>
        <v>#N/A</v>
      </c>
      <c r="E51" s="158" t="e">
        <f>VLOOKUP(B51,'пр.взв.'!B30:G65,4,FALSE)</f>
        <v>#N/A</v>
      </c>
      <c r="F51" s="165"/>
      <c r="G51" s="165"/>
      <c r="H51" s="150"/>
      <c r="I51" s="150"/>
      <c r="J51" s="212"/>
      <c r="K51" s="167">
        <f>'пр.хода'!C55</f>
        <v>6</v>
      </c>
      <c r="L51" s="156" t="e">
        <f>VLOOKUP(K51,'пр.взв.'!B30:E73,2,FALSE)</f>
        <v>#N/A</v>
      </c>
      <c r="M51" s="158" t="e">
        <f>VLOOKUP(K51,'пр.взв.'!B30:F73,3,FALSE)</f>
        <v>#N/A</v>
      </c>
      <c r="N51" s="158" t="e">
        <f>VLOOKUP(K51,'пр.взв.'!B30:G83,4,FALSE)</f>
        <v>#N/A</v>
      </c>
      <c r="O51" s="165"/>
      <c r="P51" s="165"/>
      <c r="Q51" s="150"/>
      <c r="R51" s="150"/>
    </row>
    <row r="52" spans="1:18" ht="13.5" thickBot="1">
      <c r="A52" s="213"/>
      <c r="B52" s="185"/>
      <c r="C52" s="181"/>
      <c r="D52" s="186"/>
      <c r="E52" s="186"/>
      <c r="F52" s="166"/>
      <c r="G52" s="166"/>
      <c r="H52" s="148"/>
      <c r="I52" s="148"/>
      <c r="J52" s="213"/>
      <c r="K52" s="185"/>
      <c r="L52" s="181"/>
      <c r="M52" s="186"/>
      <c r="N52" s="186"/>
      <c r="O52" s="166"/>
      <c r="P52" s="166"/>
      <c r="Q52" s="148"/>
      <c r="R52" s="148"/>
    </row>
  </sheetData>
  <sheetProtection/>
  <mergeCells count="354"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Q41:Q42"/>
    <mergeCell ref="R41:R42"/>
    <mergeCell ref="A45:I45"/>
    <mergeCell ref="J45:R45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8" t="s">
        <v>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4.75" customHeight="1">
      <c r="A2" s="238" t="str">
        <f>HYPERLINK('[1]реквизиты'!$A$2)</f>
        <v>European Championship among junior (M-F) /1992-93/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27.75" customHeight="1">
      <c r="A3" s="240" t="str">
        <f>'пр.взв.'!A4</f>
        <v>Weight category 57M  кg.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27.75" customHeight="1" hidden="1" thickBot="1">
      <c r="A4" s="242" t="s">
        <v>51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31">
        <v>1</v>
      </c>
      <c r="B6" s="222">
        <f>'пр.хода'!C42</f>
        <v>9</v>
      </c>
      <c r="C6" s="234" t="s">
        <v>17</v>
      </c>
      <c r="D6" s="236" t="str">
        <f>VLOOKUP(B6,'пр.взв.'!B7:F38,2,FALSE)</f>
        <v>ALEKSANYAN Seryozha</v>
      </c>
      <c r="E6" s="228">
        <f>VLOOKUP(B6,'пр.взв.'!B7:E38,3,FALSE)</f>
        <v>1992</v>
      </c>
      <c r="F6" s="152" t="str">
        <f>VLOOKUP(B6,'пр.взв.'!B7:E38,4,FALSE)</f>
        <v>ARM</v>
      </c>
      <c r="G6" s="220"/>
      <c r="H6" s="218"/>
      <c r="I6" s="220"/>
      <c r="J6" s="218"/>
      <c r="K6" s="63" t="s">
        <v>18</v>
      </c>
    </row>
    <row r="7" spans="1:11" ht="19.5" customHeight="1" hidden="1" thickBot="1">
      <c r="A7" s="232"/>
      <c r="B7" s="223"/>
      <c r="C7" s="235"/>
      <c r="D7" s="237"/>
      <c r="E7" s="229"/>
      <c r="F7" s="151"/>
      <c r="G7" s="221"/>
      <c r="H7" s="219"/>
      <c r="I7" s="221"/>
      <c r="J7" s="219"/>
      <c r="K7" s="64" t="s">
        <v>19</v>
      </c>
    </row>
    <row r="8" spans="1:11" ht="19.5" customHeight="1" hidden="1">
      <c r="A8" s="232"/>
      <c r="B8" s="222">
        <f>'пр.хода'!C46</f>
        <v>5</v>
      </c>
      <c r="C8" s="224" t="s">
        <v>20</v>
      </c>
      <c r="D8" s="226" t="str">
        <f>VLOOKUP(B8,'пр.взв.'!B7:F38,2,FALSE)</f>
        <v>MASABLISHVILI George</v>
      </c>
      <c r="E8" s="228">
        <f>VLOOKUP(B8,'пр.взв.'!B7:E38,3,FALSE)</f>
        <v>1992</v>
      </c>
      <c r="F8" s="228" t="str">
        <f>VLOOKUP(B8,'пр.взв.'!B7:F38,4,FALSE)</f>
        <v>GEO</v>
      </c>
      <c r="G8" s="230"/>
      <c r="H8" s="218"/>
      <c r="I8" s="220"/>
      <c r="J8" s="218"/>
      <c r="K8" s="64" t="s">
        <v>21</v>
      </c>
    </row>
    <row r="9" spans="1:11" ht="19.5" customHeight="1" hidden="1" thickBot="1">
      <c r="A9" s="233"/>
      <c r="B9" s="223"/>
      <c r="C9" s="225"/>
      <c r="D9" s="227"/>
      <c r="E9" s="229"/>
      <c r="F9" s="229"/>
      <c r="G9" s="221"/>
      <c r="H9" s="219"/>
      <c r="I9" s="221"/>
      <c r="J9" s="219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31">
        <v>2</v>
      </c>
      <c r="B13" s="222">
        <f>'пр.хода'!E53</f>
        <v>6</v>
      </c>
      <c r="C13" s="234" t="s">
        <v>17</v>
      </c>
      <c r="D13" s="236" t="str">
        <f>VLOOKUP(B13,'пр.взв.'!B7:F38,2,FALSE)</f>
        <v>GONGALO Vitalii</v>
      </c>
      <c r="E13" s="228">
        <f>VLOOKUP(B13,'пр.взв.'!B1:E45,3,FALSE)</f>
        <v>1993</v>
      </c>
      <c r="F13" s="152" t="str">
        <f>VLOOKUP(B13,'пр.взв.'!B1:E45,4,FALSE)</f>
        <v>UKR</v>
      </c>
      <c r="G13" s="220"/>
      <c r="H13" s="218"/>
      <c r="I13" s="220"/>
      <c r="J13" s="218"/>
      <c r="K13" s="63" t="s">
        <v>18</v>
      </c>
    </row>
    <row r="14" spans="1:11" ht="19.5" customHeight="1" hidden="1" thickBot="1">
      <c r="A14" s="232"/>
      <c r="B14" s="223"/>
      <c r="C14" s="235"/>
      <c r="D14" s="237"/>
      <c r="E14" s="229"/>
      <c r="F14" s="151"/>
      <c r="G14" s="221"/>
      <c r="H14" s="219"/>
      <c r="I14" s="221"/>
      <c r="J14" s="219"/>
      <c r="K14" s="64" t="s">
        <v>19</v>
      </c>
    </row>
    <row r="15" spans="1:11" ht="19.5" customHeight="1" hidden="1">
      <c r="A15" s="232"/>
      <c r="B15" s="222">
        <f>'пр.хода'!E57</f>
        <v>8</v>
      </c>
      <c r="C15" s="224" t="s">
        <v>20</v>
      </c>
      <c r="D15" s="226" t="str">
        <f>VLOOKUP(B15,'пр.взв.'!B7:F38,2,FALSE)</f>
        <v>HASHIMOV Heydar</v>
      </c>
      <c r="E15" s="228">
        <f>VLOOKUP(B15,'пр.взв.'!B1:E45,3,FALSE)</f>
        <v>1992</v>
      </c>
      <c r="F15" s="228" t="str">
        <f>VLOOKUP(B15,'пр.взв.'!B1:F45,4,FALSE)</f>
        <v>AZE</v>
      </c>
      <c r="G15" s="230"/>
      <c r="H15" s="218"/>
      <c r="I15" s="220"/>
      <c r="J15" s="218"/>
      <c r="K15" s="64" t="s">
        <v>21</v>
      </c>
    </row>
    <row r="16" spans="1:11" ht="19.5" customHeight="1" hidden="1" thickBot="1">
      <c r="A16" s="233"/>
      <c r="B16" s="223"/>
      <c r="C16" s="225"/>
      <c r="D16" s="227"/>
      <c r="E16" s="229"/>
      <c r="F16" s="229"/>
      <c r="G16" s="221"/>
      <c r="H16" s="219"/>
      <c r="I16" s="221"/>
      <c r="J16" s="219"/>
      <c r="K16" s="65"/>
    </row>
    <row r="17" spans="1:11" ht="19.5" customHeight="1" hidden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43" t="s">
        <v>22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44"/>
      <c r="B21" s="247">
        <f>'пр.хода'!$K$12</f>
        <v>1</v>
      </c>
      <c r="C21" s="234" t="s">
        <v>17</v>
      </c>
      <c r="D21" s="236" t="str">
        <f>VLOOKUP(B21,'пр.взв.'!B7:F38,2,FALSE)</f>
        <v>KIM  Vadim</v>
      </c>
      <c r="E21" s="228">
        <f>VLOOKUP(B21,'пр.взв.'!B1:E46,3,FALSE)</f>
        <v>1992</v>
      </c>
      <c r="F21" s="152" t="str">
        <f>VLOOKUP(B21,'пр.взв.'!B1:E46,4,FALSE)</f>
        <v>RUS</v>
      </c>
      <c r="G21" s="220"/>
      <c r="H21" s="218"/>
      <c r="I21" s="220"/>
      <c r="J21" s="218"/>
      <c r="K21" s="63" t="s">
        <v>18</v>
      </c>
    </row>
    <row r="22" spans="1:11" ht="14.25" thickBot="1">
      <c r="A22" s="245"/>
      <c r="B22" s="223"/>
      <c r="C22" s="235"/>
      <c r="D22" s="237"/>
      <c r="E22" s="229"/>
      <c r="F22" s="151"/>
      <c r="G22" s="221"/>
      <c r="H22" s="219"/>
      <c r="I22" s="221"/>
      <c r="J22" s="219"/>
      <c r="K22" s="64" t="s">
        <v>19</v>
      </c>
    </row>
    <row r="23" spans="1:11" ht="13.5">
      <c r="A23" s="245"/>
      <c r="B23" s="247">
        <f>'пр.хода'!$K$30</f>
        <v>10</v>
      </c>
      <c r="C23" s="224" t="s">
        <v>20</v>
      </c>
      <c r="D23" s="226" t="str">
        <f>VLOOKUP(B23,'пр.взв.'!B7:F38,2,FALSE)</f>
        <v>BAGIROV Arif</v>
      </c>
      <c r="E23" s="228">
        <f>VLOOKUP(B23,'пр.взв.'!B1:E46,3,FALSE)</f>
        <v>1992</v>
      </c>
      <c r="F23" s="228" t="str">
        <f>VLOOKUP(B23,'пр.взв.'!B1:F46,4,FALSE)</f>
        <v>BLR</v>
      </c>
      <c r="G23" s="230"/>
      <c r="H23" s="218"/>
      <c r="I23" s="220"/>
      <c r="J23" s="218"/>
      <c r="K23" s="64" t="s">
        <v>21</v>
      </c>
    </row>
    <row r="24" spans="1:11" ht="20.25" customHeight="1" thickBot="1">
      <c r="A24" s="246"/>
      <c r="B24" s="223"/>
      <c r="C24" s="225"/>
      <c r="D24" s="227"/>
      <c r="E24" s="229"/>
      <c r="F24" s="229"/>
      <c r="G24" s="221"/>
      <c r="H24" s="219"/>
      <c r="I24" s="221"/>
      <c r="J24" s="219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48" t="str">
        <f>'[1]реквизиты'!$G$8</f>
        <v>R. Baboyan</v>
      </c>
      <c r="I26" s="248"/>
      <c r="J26" s="248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48" t="str">
        <f>'[1]реквизиты'!$G$10</f>
        <v>A. Sheyko</v>
      </c>
      <c r="I28" s="248"/>
      <c r="J28" s="248"/>
      <c r="K28" t="str">
        <f>'[1]реквизиты'!$G$11</f>
        <v>/BLR/</v>
      </c>
    </row>
  </sheetData>
  <sheetProtection/>
  <mergeCells count="64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D11" sqref="D11:D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6" t="s">
        <v>8</v>
      </c>
      <c r="B1" s="266"/>
      <c r="C1" s="266"/>
      <c r="D1" s="266"/>
      <c r="E1" s="266"/>
      <c r="F1" s="266"/>
    </row>
    <row r="2" spans="1:6" ht="35.25" customHeight="1">
      <c r="A2" s="265" t="str">
        <f>HYPERLINK('[1]реквизиты'!$A$2)</f>
        <v>European Championship among junior (M-F) /1992-93/</v>
      </c>
      <c r="B2" s="265"/>
      <c r="C2" s="265"/>
      <c r="D2" s="265"/>
      <c r="E2" s="265"/>
      <c r="F2" s="265"/>
    </row>
    <row r="3" spans="1:6" ht="23.25" customHeight="1">
      <c r="A3" s="267" t="str">
        <f>HYPERLINK('[1]реквизиты'!$A$3)</f>
        <v>April 5-9, 2012    Bucharest (Romania)</v>
      </c>
      <c r="B3" s="267"/>
      <c r="C3" s="267"/>
      <c r="D3" s="267"/>
      <c r="E3" s="267"/>
      <c r="F3" s="267"/>
    </row>
    <row r="4" spans="1:6" ht="27.75" customHeight="1" thickBot="1">
      <c r="A4" s="264" t="s">
        <v>74</v>
      </c>
      <c r="B4" s="264"/>
      <c r="C4" s="264"/>
      <c r="D4" s="264"/>
      <c r="E4" s="264"/>
      <c r="F4" s="264"/>
    </row>
    <row r="5" spans="1:6" ht="12.75" customHeight="1">
      <c r="A5" s="275" t="s">
        <v>7</v>
      </c>
      <c r="B5" s="279" t="s">
        <v>2</v>
      </c>
      <c r="C5" s="275" t="s">
        <v>3</v>
      </c>
      <c r="D5" s="275" t="s">
        <v>31</v>
      </c>
      <c r="E5" s="275" t="s">
        <v>5</v>
      </c>
      <c r="F5" s="275" t="s">
        <v>6</v>
      </c>
    </row>
    <row r="6" spans="1:6" ht="12.75" customHeight="1" thickBot="1">
      <c r="A6" s="276" t="s">
        <v>7</v>
      </c>
      <c r="B6" s="280"/>
      <c r="C6" s="276" t="s">
        <v>3</v>
      </c>
      <c r="D6" s="276" t="s">
        <v>4</v>
      </c>
      <c r="E6" s="276" t="s">
        <v>5</v>
      </c>
      <c r="F6" s="276" t="s">
        <v>6</v>
      </c>
    </row>
    <row r="7" spans="1:6" ht="12.75" customHeight="1">
      <c r="A7" s="277"/>
      <c r="B7" s="256">
        <v>1</v>
      </c>
      <c r="C7" s="258" t="s">
        <v>53</v>
      </c>
      <c r="D7" s="260">
        <v>1992</v>
      </c>
      <c r="E7" s="260" t="s">
        <v>54</v>
      </c>
      <c r="F7" s="281"/>
    </row>
    <row r="8" spans="1:6" ht="12.75" customHeight="1">
      <c r="A8" s="278"/>
      <c r="B8" s="257"/>
      <c r="C8" s="259"/>
      <c r="D8" s="261"/>
      <c r="E8" s="261"/>
      <c r="F8" s="274"/>
    </row>
    <row r="9" spans="1:6" ht="12.75" customHeight="1">
      <c r="A9" s="270"/>
      <c r="B9" s="256">
        <v>2</v>
      </c>
      <c r="C9" s="262" t="s">
        <v>55</v>
      </c>
      <c r="D9" s="260">
        <v>1994</v>
      </c>
      <c r="E9" s="260" t="s">
        <v>56</v>
      </c>
      <c r="F9" s="268"/>
    </row>
    <row r="10" spans="1:6" ht="12.75" customHeight="1">
      <c r="A10" s="270"/>
      <c r="B10" s="257"/>
      <c r="C10" s="263"/>
      <c r="D10" s="261"/>
      <c r="E10" s="261"/>
      <c r="F10" s="268"/>
    </row>
    <row r="11" spans="1:6" ht="15" customHeight="1">
      <c r="A11" s="270"/>
      <c r="B11" s="256">
        <v>3</v>
      </c>
      <c r="C11" s="262" t="s">
        <v>57</v>
      </c>
      <c r="D11" s="260">
        <v>1992</v>
      </c>
      <c r="E11" s="260" t="s">
        <v>58</v>
      </c>
      <c r="F11" s="268"/>
    </row>
    <row r="12" spans="1:6" ht="12.75" customHeight="1">
      <c r="A12" s="270"/>
      <c r="B12" s="257"/>
      <c r="C12" s="263"/>
      <c r="D12" s="261"/>
      <c r="E12" s="261"/>
      <c r="F12" s="268"/>
    </row>
    <row r="13" spans="1:6" ht="15" customHeight="1">
      <c r="A13" s="270"/>
      <c r="B13" s="256">
        <v>4</v>
      </c>
      <c r="C13" s="262" t="s">
        <v>59</v>
      </c>
      <c r="D13" s="260">
        <v>1993</v>
      </c>
      <c r="E13" s="260" t="s">
        <v>60</v>
      </c>
      <c r="F13" s="268"/>
    </row>
    <row r="14" spans="1:6" ht="15" customHeight="1">
      <c r="A14" s="270"/>
      <c r="B14" s="257"/>
      <c r="C14" s="263"/>
      <c r="D14" s="261"/>
      <c r="E14" s="261"/>
      <c r="F14" s="268"/>
    </row>
    <row r="15" spans="1:6" ht="15.75" customHeight="1">
      <c r="A15" s="270"/>
      <c r="B15" s="256">
        <v>5</v>
      </c>
      <c r="C15" s="262" t="s">
        <v>61</v>
      </c>
      <c r="D15" s="260">
        <v>1992</v>
      </c>
      <c r="E15" s="260" t="s">
        <v>62</v>
      </c>
      <c r="F15" s="268"/>
    </row>
    <row r="16" spans="1:6" ht="12.75" customHeight="1">
      <c r="A16" s="270"/>
      <c r="B16" s="257"/>
      <c r="C16" s="263"/>
      <c r="D16" s="261"/>
      <c r="E16" s="261"/>
      <c r="F16" s="268"/>
    </row>
    <row r="17" spans="1:6" ht="15" customHeight="1">
      <c r="A17" s="270"/>
      <c r="B17" s="256">
        <v>6</v>
      </c>
      <c r="C17" s="262" t="s">
        <v>63</v>
      </c>
      <c r="D17" s="260">
        <v>1993</v>
      </c>
      <c r="E17" s="260" t="s">
        <v>64</v>
      </c>
      <c r="F17" s="268"/>
    </row>
    <row r="18" spans="1:6" ht="12.75" customHeight="1">
      <c r="A18" s="270"/>
      <c r="B18" s="257"/>
      <c r="C18" s="263"/>
      <c r="D18" s="261"/>
      <c r="E18" s="261"/>
      <c r="F18" s="268"/>
    </row>
    <row r="19" spans="1:6" ht="15" customHeight="1">
      <c r="A19" s="270"/>
      <c r="B19" s="256">
        <v>7</v>
      </c>
      <c r="C19" s="262" t="s">
        <v>65</v>
      </c>
      <c r="D19" s="260">
        <v>1992</v>
      </c>
      <c r="E19" s="260" t="s">
        <v>66</v>
      </c>
      <c r="F19" s="268"/>
    </row>
    <row r="20" spans="1:6" ht="12.75" customHeight="1">
      <c r="A20" s="270"/>
      <c r="B20" s="257"/>
      <c r="C20" s="263"/>
      <c r="D20" s="261"/>
      <c r="E20" s="261"/>
      <c r="F20" s="268"/>
    </row>
    <row r="21" spans="1:6" ht="15" customHeight="1">
      <c r="A21" s="270"/>
      <c r="B21" s="256">
        <v>8</v>
      </c>
      <c r="C21" s="262" t="s">
        <v>67</v>
      </c>
      <c r="D21" s="260">
        <v>1992</v>
      </c>
      <c r="E21" s="260" t="s">
        <v>68</v>
      </c>
      <c r="F21" s="268"/>
    </row>
    <row r="22" spans="1:6" ht="12.75" customHeight="1">
      <c r="A22" s="270"/>
      <c r="B22" s="257"/>
      <c r="C22" s="263"/>
      <c r="D22" s="261"/>
      <c r="E22" s="261"/>
      <c r="F22" s="268"/>
    </row>
    <row r="23" spans="1:6" ht="15" customHeight="1">
      <c r="A23" s="278"/>
      <c r="B23" s="256">
        <v>9</v>
      </c>
      <c r="C23" s="262" t="s">
        <v>69</v>
      </c>
      <c r="D23" s="260">
        <v>1992</v>
      </c>
      <c r="E23" s="260" t="s">
        <v>70</v>
      </c>
      <c r="F23" s="273"/>
    </row>
    <row r="24" spans="1:6" ht="12.75" customHeight="1">
      <c r="A24" s="278"/>
      <c r="B24" s="257"/>
      <c r="C24" s="263"/>
      <c r="D24" s="261"/>
      <c r="E24" s="261"/>
      <c r="F24" s="274"/>
    </row>
    <row r="25" spans="1:6" ht="15" customHeight="1">
      <c r="A25" s="270"/>
      <c r="B25" s="256">
        <v>10</v>
      </c>
      <c r="C25" s="258" t="s">
        <v>71</v>
      </c>
      <c r="D25" s="260">
        <v>1992</v>
      </c>
      <c r="E25" s="260" t="s">
        <v>72</v>
      </c>
      <c r="F25" s="268"/>
    </row>
    <row r="26" spans="1:6" ht="12.75" customHeight="1">
      <c r="A26" s="270"/>
      <c r="B26" s="257"/>
      <c r="C26" s="259" t="s">
        <v>73</v>
      </c>
      <c r="D26" s="261"/>
      <c r="E26" s="261"/>
      <c r="F26" s="268"/>
    </row>
    <row r="27" spans="1:6" ht="15" customHeight="1">
      <c r="A27" s="270"/>
      <c r="B27" s="249">
        <v>11</v>
      </c>
      <c r="C27" s="251"/>
      <c r="D27" s="255"/>
      <c r="E27" s="253"/>
      <c r="F27" s="268"/>
    </row>
    <row r="28" spans="1:6" ht="12.75" customHeight="1">
      <c r="A28" s="270"/>
      <c r="B28" s="249" t="s">
        <v>40</v>
      </c>
      <c r="C28" s="251"/>
      <c r="D28" s="255"/>
      <c r="E28" s="253"/>
      <c r="F28" s="268"/>
    </row>
    <row r="29" spans="1:6" ht="15" customHeight="1">
      <c r="A29" s="270"/>
      <c r="B29" s="249">
        <v>12</v>
      </c>
      <c r="C29" s="251"/>
      <c r="D29" s="255"/>
      <c r="E29" s="253"/>
      <c r="F29" s="268"/>
    </row>
    <row r="30" spans="1:6" ht="12.75" customHeight="1">
      <c r="A30" s="270"/>
      <c r="B30" s="249" t="s">
        <v>41</v>
      </c>
      <c r="C30" s="251"/>
      <c r="D30" s="255"/>
      <c r="E30" s="253"/>
      <c r="F30" s="268"/>
    </row>
    <row r="31" spans="1:6" ht="15" customHeight="1">
      <c r="A31" s="270"/>
      <c r="B31" s="249">
        <v>13</v>
      </c>
      <c r="C31" s="251"/>
      <c r="D31" s="255"/>
      <c r="E31" s="253"/>
      <c r="F31" s="268"/>
    </row>
    <row r="32" spans="1:6" ht="15.75" customHeight="1">
      <c r="A32" s="270"/>
      <c r="B32" s="249" t="s">
        <v>42</v>
      </c>
      <c r="C32" s="251"/>
      <c r="D32" s="255"/>
      <c r="E32" s="253"/>
      <c r="F32" s="268"/>
    </row>
    <row r="33" spans="1:6" ht="15" customHeight="1">
      <c r="A33" s="270"/>
      <c r="B33" s="249">
        <v>14</v>
      </c>
      <c r="C33" s="251"/>
      <c r="D33" s="255"/>
      <c r="E33" s="253"/>
      <c r="F33" s="268"/>
    </row>
    <row r="34" spans="1:6" ht="12.75" customHeight="1">
      <c r="A34" s="270"/>
      <c r="B34" s="249" t="s">
        <v>43</v>
      </c>
      <c r="C34" s="251"/>
      <c r="D34" s="255"/>
      <c r="E34" s="253"/>
      <c r="F34" s="268"/>
    </row>
    <row r="35" spans="1:6" ht="15" customHeight="1">
      <c r="A35" s="270"/>
      <c r="B35" s="249">
        <v>15</v>
      </c>
      <c r="C35" s="251"/>
      <c r="D35" s="255"/>
      <c r="E35" s="253"/>
      <c r="F35" s="268"/>
    </row>
    <row r="36" spans="1:6" ht="12.75" customHeight="1">
      <c r="A36" s="270"/>
      <c r="B36" s="249" t="s">
        <v>44</v>
      </c>
      <c r="C36" s="251"/>
      <c r="D36" s="255"/>
      <c r="E36" s="253"/>
      <c r="F36" s="268"/>
    </row>
    <row r="37" spans="1:6" ht="15" customHeight="1">
      <c r="A37" s="270"/>
      <c r="B37" s="249">
        <v>16</v>
      </c>
      <c r="C37" s="251"/>
      <c r="D37" s="255"/>
      <c r="E37" s="253"/>
      <c r="F37" s="268"/>
    </row>
    <row r="38" spans="1:6" ht="12.75" customHeight="1" thickBot="1">
      <c r="A38" s="271"/>
      <c r="B38" s="250" t="s">
        <v>45</v>
      </c>
      <c r="C38" s="252"/>
      <c r="D38" s="272"/>
      <c r="E38" s="254"/>
      <c r="F38" s="269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2" t="str">
        <f>'пр.хода'!K1</f>
        <v>European Championship among junior (M-F) /1992-93/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9"/>
      <c r="M1" s="39"/>
      <c r="N1" s="39"/>
      <c r="O1" s="39"/>
      <c r="P1" s="39"/>
    </row>
    <row r="2" spans="1:19" ht="12.75" customHeight="1">
      <c r="A2" s="303" t="str">
        <f>'пр.хода'!K2</f>
        <v>April 5-9, 2012    Bucharest (Romania)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40"/>
      <c r="M2" s="40"/>
      <c r="N2" s="40"/>
      <c r="O2" s="40"/>
      <c r="P2" s="40"/>
      <c r="S2" s="8"/>
    </row>
    <row r="3" spans="1:12" ht="15.75">
      <c r="A3" s="304" t="str">
        <f>HYPERLINK('пр.взв.'!A4)</f>
        <v>Weight category 57M  кg.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41"/>
    </row>
    <row r="4" spans="1:3" ht="16.5" thickBot="1">
      <c r="A4" s="301" t="s">
        <v>0</v>
      </c>
      <c r="B4" s="301"/>
      <c r="C4" s="4"/>
    </row>
    <row r="5" spans="1:13" ht="12.75" customHeight="1" thickBot="1">
      <c r="A5" s="298">
        <v>1</v>
      </c>
      <c r="B5" s="296" t="str">
        <f>VLOOKUP(A5,'пр.взв.'!B6:F37,2,FALSE)</f>
        <v>KIM  Vadim</v>
      </c>
      <c r="C5" s="291">
        <f>VLOOKUP(A5,'пр.взв.'!B6:F37,3,FALSE)</f>
        <v>1992</v>
      </c>
      <c r="D5" s="291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4"/>
      <c r="B6" s="297"/>
      <c r="C6" s="292"/>
      <c r="D6" s="292"/>
      <c r="E6" s="282" t="s">
        <v>81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4">
        <v>9</v>
      </c>
      <c r="B7" s="299" t="str">
        <f>VLOOKUP(A7,'пр.взв.'!B6:F37,2,FALSE)</f>
        <v>ALEKSANYAN Seryozha</v>
      </c>
      <c r="C7" s="292">
        <f>VLOOKUP(A7,'пр.взв.'!B6:F37,3,FALSE)</f>
        <v>1992</v>
      </c>
      <c r="D7" s="292" t="str">
        <f>VLOOKUP(A7,'пр.взв.'!B6:F37,4,FALSE)</f>
        <v>ARM</v>
      </c>
      <c r="E7" s="283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5"/>
      <c r="B8" s="300"/>
      <c r="C8" s="293"/>
      <c r="D8" s="293"/>
      <c r="E8" s="15"/>
      <c r="F8" s="18"/>
      <c r="G8" s="282"/>
      <c r="H8" s="12"/>
      <c r="I8" s="12"/>
      <c r="J8" s="38"/>
      <c r="K8" s="38"/>
      <c r="L8" s="38"/>
      <c r="M8" s="13"/>
    </row>
    <row r="9" spans="1:13" ht="12.75" customHeight="1" thickBot="1">
      <c r="A9" s="298">
        <v>5</v>
      </c>
      <c r="B9" s="296" t="str">
        <f>VLOOKUP(A9,'пр.взв.'!B6:F37,2,FALSE)</f>
        <v>MASABLISHVILI George</v>
      </c>
      <c r="C9" s="289">
        <f>VLOOKUP(A9,'пр.взв.'!B6:F37,3,FALSE)</f>
        <v>1992</v>
      </c>
      <c r="D9" s="289" t="str">
        <f>VLOOKUP(A9,'пр.взв.'!B6:F37,4,FALSE)</f>
        <v>GEO</v>
      </c>
      <c r="E9" s="11"/>
      <c r="F9" s="18"/>
      <c r="G9" s="283"/>
      <c r="H9" s="23"/>
      <c r="I9" s="12"/>
      <c r="J9" s="38"/>
      <c r="K9" s="38"/>
      <c r="L9" s="38"/>
      <c r="M9" s="13"/>
    </row>
    <row r="10" spans="1:13" ht="12.75" customHeight="1">
      <c r="A10" s="294"/>
      <c r="B10" s="297"/>
      <c r="C10" s="290"/>
      <c r="D10" s="290"/>
      <c r="E10" s="282" t="s">
        <v>75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4">
        <v>13</v>
      </c>
      <c r="B11" s="285">
        <f>VLOOKUP(A11,'пр.взв.'!B6:F37,2,FALSE)</f>
        <v>0</v>
      </c>
      <c r="C11" s="287">
        <f>VLOOKUP(A11,'пр.взв.'!B6:F37,3,FALSE)</f>
        <v>0</v>
      </c>
      <c r="D11" s="287">
        <f>VLOOKUP(A11,'пр.взв.'!B6:F37,4,FALSE)</f>
        <v>0</v>
      </c>
      <c r="E11" s="283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5"/>
      <c r="B12" s="286"/>
      <c r="C12" s="288"/>
      <c r="D12" s="288"/>
      <c r="E12" s="15"/>
      <c r="F12" s="284"/>
      <c r="G12" s="284"/>
      <c r="H12" s="22"/>
      <c r="I12" s="282"/>
      <c r="J12" s="12"/>
      <c r="K12" s="12"/>
      <c r="L12" s="12"/>
    </row>
    <row r="13" spans="1:12" ht="12.75" customHeight="1" thickBot="1">
      <c r="A13" s="298">
        <v>3</v>
      </c>
      <c r="B13" s="296" t="str">
        <f>VLOOKUP(A13,'пр.взв.'!B6:F37,2,FALSE)</f>
        <v>SIMA Alexandru</v>
      </c>
      <c r="C13" s="289">
        <f>VLOOKUP(A13,'пр.взв.'!B6:F37,3,FALSE)</f>
        <v>1992</v>
      </c>
      <c r="D13" s="289" t="str">
        <f>VLOOKUP(A13,'пр.взв.'!B6:F37,4,FALSE)</f>
        <v>ROU</v>
      </c>
      <c r="E13" s="11"/>
      <c r="F13" s="14"/>
      <c r="G13" s="14"/>
      <c r="H13" s="22"/>
      <c r="I13" s="283"/>
      <c r="J13" s="37"/>
      <c r="K13" s="23"/>
      <c r="L13" s="12"/>
    </row>
    <row r="14" spans="1:13" ht="12.75" customHeight="1">
      <c r="A14" s="294"/>
      <c r="B14" s="297"/>
      <c r="C14" s="290"/>
      <c r="D14" s="290"/>
      <c r="E14" s="282" t="s">
        <v>76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4">
        <v>11</v>
      </c>
      <c r="B15" s="285">
        <f>VLOOKUP(A15,'пр.взв.'!B6:F37,2,FALSE)</f>
        <v>0</v>
      </c>
      <c r="C15" s="287">
        <f>VLOOKUP(A15,'пр.взв.'!B6:F37,3,FALSE)</f>
        <v>0</v>
      </c>
      <c r="D15" s="287">
        <f>VLOOKUP(A15,'пр.взв.'!B6:F37,4,FALSE)</f>
        <v>0</v>
      </c>
      <c r="E15" s="283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5"/>
      <c r="B16" s="286"/>
      <c r="C16" s="288"/>
      <c r="D16" s="288"/>
      <c r="E16" s="15"/>
      <c r="F16" s="18"/>
      <c r="G16" s="282"/>
      <c r="H16" s="24"/>
      <c r="I16" s="12"/>
      <c r="J16" s="12"/>
      <c r="K16" s="22"/>
      <c r="L16" s="12"/>
      <c r="M16" s="13"/>
    </row>
    <row r="17" spans="1:13" ht="12.75" customHeight="1" thickBot="1">
      <c r="A17" s="298">
        <v>7</v>
      </c>
      <c r="B17" s="296" t="str">
        <f>VLOOKUP(A17,'пр.взв.'!B6:F37,2,FALSE)</f>
        <v>YANAKOV Borislav</v>
      </c>
      <c r="C17" s="289">
        <f>VLOOKUP(A17,'пр.взв.'!B6:F37,3,FALSE)</f>
        <v>1992</v>
      </c>
      <c r="D17" s="289" t="str">
        <f>VLOOKUP(A17,'пр.взв.'!B6:F37,4,FALSE)</f>
        <v>BUL</v>
      </c>
      <c r="E17" s="11"/>
      <c r="F17" s="19"/>
      <c r="G17" s="283"/>
      <c r="H17" s="9"/>
      <c r="I17" s="9"/>
      <c r="J17" s="9"/>
      <c r="K17" s="36"/>
      <c r="L17" s="9"/>
      <c r="M17" s="13"/>
    </row>
    <row r="18" spans="1:13" ht="12.75" customHeight="1">
      <c r="A18" s="294"/>
      <c r="B18" s="297"/>
      <c r="C18" s="290"/>
      <c r="D18" s="290"/>
      <c r="E18" s="282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4">
        <v>15</v>
      </c>
      <c r="B19" s="285">
        <f>VLOOKUP(A19,'пр.взв.'!B6:F37,2,FALSE)</f>
        <v>0</v>
      </c>
      <c r="C19" s="287">
        <f>VLOOKUP(A19,'пр.взв.'!B6:F37,3,FALSE)</f>
        <v>0</v>
      </c>
      <c r="D19" s="287">
        <f>VLOOKUP(A19,'пр.взв.'!B6:F37,4,FALSE)</f>
        <v>0</v>
      </c>
      <c r="E19" s="283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5"/>
      <c r="B20" s="286"/>
      <c r="C20" s="288"/>
      <c r="D20" s="288"/>
      <c r="E20" s="15" t="s">
        <v>77</v>
      </c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82"/>
      <c r="M21" s="10"/>
    </row>
    <row r="22" spans="1:11" ht="16.5" thickBot="1">
      <c r="A22" s="298">
        <v>2</v>
      </c>
      <c r="B22" s="296" t="str">
        <f>VLOOKUP(A22,'пр.взв.'!B5:F36,2,FALSE)</f>
        <v>GOV Dan</v>
      </c>
      <c r="C22" s="291">
        <f>VLOOKUP(A22,'пр.взв.'!B5:F36,3,FALSE)</f>
        <v>1994</v>
      </c>
      <c r="D22" s="291" t="str">
        <f>VLOOKUP(A22,'пр.взв.'!B5:F36,4,FALSE)</f>
        <v>FRA</v>
      </c>
      <c r="E22" s="11"/>
      <c r="F22" s="12"/>
      <c r="G22" s="12"/>
      <c r="H22" s="12"/>
      <c r="I22" s="12"/>
      <c r="J22" s="3"/>
      <c r="K22" s="283"/>
    </row>
    <row r="23" spans="1:11" ht="12.75">
      <c r="A23" s="294"/>
      <c r="B23" s="297"/>
      <c r="C23" s="292"/>
      <c r="D23" s="292"/>
      <c r="E23" s="282" t="s">
        <v>82</v>
      </c>
      <c r="F23" s="14"/>
      <c r="G23" s="14"/>
      <c r="H23" s="12"/>
      <c r="I23" s="12"/>
      <c r="J23" s="3"/>
      <c r="K23" s="28"/>
    </row>
    <row r="24" spans="1:11" ht="13.5" thickBot="1">
      <c r="A24" s="294">
        <v>10</v>
      </c>
      <c r="B24" s="299" t="str">
        <f>VLOOKUP(A24,'пр.взв.'!B5:F36,2,FALSE)</f>
        <v>BAGIROV Arif</v>
      </c>
      <c r="C24" s="292">
        <f>VLOOKUP(A24,'пр.взв.'!B5:F36,3,FALSE)</f>
        <v>1992</v>
      </c>
      <c r="D24" s="292" t="str">
        <f>VLOOKUP(A24,'пр.взв.'!B5:F36,4,FALSE)</f>
        <v>BLR</v>
      </c>
      <c r="E24" s="283"/>
      <c r="F24" s="17"/>
      <c r="G24" s="14"/>
      <c r="H24" s="12"/>
      <c r="I24" s="12"/>
      <c r="J24" s="3"/>
      <c r="K24" s="28"/>
    </row>
    <row r="25" spans="1:11" ht="16.5" thickBot="1">
      <c r="A25" s="295"/>
      <c r="B25" s="300"/>
      <c r="C25" s="293"/>
      <c r="D25" s="293"/>
      <c r="E25" s="15"/>
      <c r="F25" s="18"/>
      <c r="G25" s="282"/>
      <c r="H25" s="12"/>
      <c r="I25" s="12"/>
      <c r="J25" s="3"/>
      <c r="K25" s="28"/>
    </row>
    <row r="26" spans="1:11" ht="16.5" thickBot="1">
      <c r="A26" s="298">
        <v>6</v>
      </c>
      <c r="B26" s="296" t="str">
        <f>VLOOKUP(A26,'пр.взв.'!B5:F36,2,FALSE)</f>
        <v>GONGALO Vitalii</v>
      </c>
      <c r="C26" s="289">
        <f>VLOOKUP(A26,'пр.взв.'!B5:F36,3,FALSE)</f>
        <v>1993</v>
      </c>
      <c r="D26" s="289" t="str">
        <f>VLOOKUP(A26,'пр.взв.'!B5:F36,4,FALSE)</f>
        <v>UKR</v>
      </c>
      <c r="E26" s="11"/>
      <c r="F26" s="18"/>
      <c r="G26" s="283"/>
      <c r="H26" s="23"/>
      <c r="I26" s="12"/>
      <c r="J26" s="3"/>
      <c r="K26" s="28"/>
    </row>
    <row r="27" spans="1:11" ht="12.75">
      <c r="A27" s="294"/>
      <c r="B27" s="297"/>
      <c r="C27" s="290"/>
      <c r="D27" s="290"/>
      <c r="E27" s="282" t="s">
        <v>78</v>
      </c>
      <c r="F27" s="21"/>
      <c r="G27" s="14"/>
      <c r="H27" s="22"/>
      <c r="I27" s="12"/>
      <c r="J27" s="3"/>
      <c r="K27" s="28"/>
    </row>
    <row r="28" spans="1:11" ht="13.5" thickBot="1">
      <c r="A28" s="294">
        <v>14</v>
      </c>
      <c r="B28" s="285">
        <f>VLOOKUP(A28,'пр.взв.'!B5:F36,2,FALSE)</f>
        <v>0</v>
      </c>
      <c r="C28" s="287">
        <f>VLOOKUP(A28,'пр.взв.'!B5:F36,3,FALSE)</f>
        <v>0</v>
      </c>
      <c r="D28" s="287">
        <f>VLOOKUP(A28,'пр.взв.'!B5:F36,4,FALSE)</f>
        <v>0</v>
      </c>
      <c r="E28" s="283"/>
      <c r="F28" s="14"/>
      <c r="G28" s="14"/>
      <c r="H28" s="22"/>
      <c r="I28" s="25"/>
      <c r="J28" s="3"/>
      <c r="K28" s="28"/>
    </row>
    <row r="29" spans="1:11" ht="16.5" thickBot="1">
      <c r="A29" s="295"/>
      <c r="B29" s="286"/>
      <c r="C29" s="288"/>
      <c r="D29" s="288"/>
      <c r="E29" s="15"/>
      <c r="F29" s="284"/>
      <c r="G29" s="284"/>
      <c r="H29" s="22"/>
      <c r="I29" s="282"/>
      <c r="J29" s="2"/>
      <c r="K29" s="27"/>
    </row>
    <row r="30" spans="1:9" ht="16.5" thickBot="1">
      <c r="A30" s="298">
        <v>4</v>
      </c>
      <c r="B30" s="296" t="str">
        <f>VLOOKUP(A30,'пр.взв.'!B5:F36,2,FALSE)</f>
        <v>MARDARI Petr</v>
      </c>
      <c r="C30" s="289">
        <f>VLOOKUP(A30,'пр.взв.'!B5:F36,3,FALSE)</f>
        <v>1993</v>
      </c>
      <c r="D30" s="289" t="str">
        <f>VLOOKUP(A30,'пр.взв.'!B5:F36,4,FALSE)</f>
        <v>MDA</v>
      </c>
      <c r="E30" s="11"/>
      <c r="F30" s="14"/>
      <c r="G30" s="14"/>
      <c r="H30" s="22"/>
      <c r="I30" s="283"/>
    </row>
    <row r="31" spans="1:9" ht="12.75">
      <c r="A31" s="294"/>
      <c r="B31" s="297"/>
      <c r="C31" s="290"/>
      <c r="D31" s="290"/>
      <c r="E31" s="282" t="s">
        <v>79</v>
      </c>
      <c r="F31" s="14"/>
      <c r="G31" s="14"/>
      <c r="H31" s="22"/>
      <c r="I31" s="12"/>
    </row>
    <row r="32" spans="1:9" ht="13.5" thickBot="1">
      <c r="A32" s="294">
        <v>12</v>
      </c>
      <c r="B32" s="285">
        <f>VLOOKUP(A32,'пр.взв.'!B5:F36,2,FALSE)</f>
        <v>0</v>
      </c>
      <c r="C32" s="287">
        <f>VLOOKUP(A32,'пр.взв.'!B5:F36,3,FALSE)</f>
        <v>0</v>
      </c>
      <c r="D32" s="287">
        <f>VLOOKUP(A32,'пр.взв.'!B5:F36,4,FALSE)</f>
        <v>0</v>
      </c>
      <c r="E32" s="283"/>
      <c r="F32" s="17"/>
      <c r="G32" s="14"/>
      <c r="H32" s="22"/>
      <c r="I32" s="12"/>
    </row>
    <row r="33" spans="1:9" ht="16.5" thickBot="1">
      <c r="A33" s="295"/>
      <c r="B33" s="286"/>
      <c r="C33" s="288"/>
      <c r="D33" s="288"/>
      <c r="E33" s="15"/>
      <c r="F33" s="18"/>
      <c r="G33" s="282"/>
      <c r="H33" s="24"/>
      <c r="I33" s="12"/>
    </row>
    <row r="34" spans="1:9" ht="16.5" thickBot="1">
      <c r="A34" s="298">
        <v>8</v>
      </c>
      <c r="B34" s="296" t="str">
        <f>VLOOKUP(A34,'пр.взв.'!B5:F36,2,FALSE)</f>
        <v>HASHIMOV Heydar</v>
      </c>
      <c r="C34" s="289">
        <f>VLOOKUP(A34,'пр.взв.'!B5:F36,3,FALSE)</f>
        <v>1992</v>
      </c>
      <c r="D34" s="289" t="str">
        <f>VLOOKUP(A34,'пр.взв.'!B5:F36,4,FALSE)</f>
        <v>AZE</v>
      </c>
      <c r="E34" s="11"/>
      <c r="F34" s="19"/>
      <c r="G34" s="283"/>
      <c r="H34" s="9"/>
      <c r="I34" s="9"/>
    </row>
    <row r="35" spans="1:9" ht="15.75">
      <c r="A35" s="294"/>
      <c r="B35" s="297"/>
      <c r="C35" s="290"/>
      <c r="D35" s="290"/>
      <c r="E35" s="282" t="s">
        <v>80</v>
      </c>
      <c r="F35" s="20"/>
      <c r="G35" s="15"/>
      <c r="H35" s="16"/>
      <c r="I35" s="16"/>
    </row>
    <row r="36" spans="1:9" ht="16.5" thickBot="1">
      <c r="A36" s="294">
        <v>16</v>
      </c>
      <c r="B36" s="285">
        <f>VLOOKUP(A36,'пр.взв.'!B7:F38,2,FALSE)</f>
        <v>0</v>
      </c>
      <c r="C36" s="287">
        <f>VLOOKUP(A36,'пр.взв.'!B1:F40,3,FALSE)</f>
        <v>0</v>
      </c>
      <c r="D36" s="287">
        <f>VLOOKUP(A36,'пр.взв.'!B1:F40,4,FALSE)</f>
        <v>0</v>
      </c>
      <c r="E36" s="283"/>
      <c r="F36" s="15"/>
      <c r="G36" s="15"/>
      <c r="H36" s="16"/>
      <c r="I36" s="16"/>
    </row>
    <row r="37" spans="1:9" ht="16.5" thickBot="1">
      <c r="A37" s="295"/>
      <c r="B37" s="286"/>
      <c r="C37" s="288"/>
      <c r="D37" s="288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3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4"/>
      <c r="F42" s="33"/>
      <c r="G42" s="33"/>
      <c r="H42" s="29"/>
      <c r="I42" s="29"/>
      <c r="J42" s="29"/>
      <c r="K42" s="31"/>
    </row>
    <row r="43" spans="2:11" ht="12" customHeight="1">
      <c r="B43" s="88"/>
      <c r="C43" s="29"/>
      <c r="D43" s="28"/>
      <c r="E43" s="5"/>
      <c r="F43" s="32"/>
      <c r="G43" s="145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2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6"/>
      <c r="H47" s="29"/>
      <c r="I47" s="29"/>
      <c r="J47" s="29"/>
      <c r="K47" s="15"/>
      <c r="L47" s="3"/>
      <c r="M47" s="3"/>
    </row>
    <row r="48" spans="2:13" ht="12" customHeight="1">
      <c r="B48" s="88"/>
      <c r="C48" s="29"/>
      <c r="D48" s="147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7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3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4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8"/>
      <c r="E53" s="5"/>
      <c r="F53" s="32"/>
      <c r="G53" s="145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2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6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28:D29"/>
    <mergeCell ref="D26:D27"/>
    <mergeCell ref="D22:D23"/>
    <mergeCell ref="D24:D25"/>
    <mergeCell ref="B36:B37"/>
    <mergeCell ref="C36:C37"/>
    <mergeCell ref="D36:D37"/>
    <mergeCell ref="D30:D31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9">
      <selection activeCell="A1" sqref="A1:H24"/>
    </sheetView>
  </sheetViews>
  <sheetFormatPr defaultColWidth="9.140625" defaultRowHeight="12.75"/>
  <sheetData>
    <row r="1" spans="1:8" ht="30.75" customHeight="1" thickBot="1">
      <c r="A1" s="326" t="str">
        <f>'[1]реквизиты'!$A$2</f>
        <v>European Championship among junior (M-F) /1992-93/</v>
      </c>
      <c r="B1" s="327"/>
      <c r="C1" s="327"/>
      <c r="D1" s="327"/>
      <c r="E1" s="327"/>
      <c r="F1" s="327"/>
      <c r="G1" s="327"/>
      <c r="H1" s="328"/>
    </row>
    <row r="2" spans="1:8" ht="12.75">
      <c r="A2" s="329" t="str">
        <f>'[1]реквизиты'!$A$3</f>
        <v>April 5-9, 2012    Bucharest (Romania)</v>
      </c>
      <c r="B2" s="329"/>
      <c r="C2" s="329"/>
      <c r="D2" s="329"/>
      <c r="E2" s="329"/>
      <c r="F2" s="329"/>
      <c r="G2" s="329"/>
      <c r="H2" s="329"/>
    </row>
    <row r="3" spans="1:8" ht="18">
      <c r="A3" s="330" t="s">
        <v>37</v>
      </c>
      <c r="B3" s="330"/>
      <c r="C3" s="330"/>
      <c r="D3" s="330"/>
      <c r="E3" s="330"/>
      <c r="F3" s="330"/>
      <c r="G3" s="330"/>
      <c r="H3" s="330"/>
    </row>
    <row r="4" spans="1:8" ht="34.5" customHeight="1">
      <c r="A4" s="334" t="str">
        <f>'пр.взв.'!A4</f>
        <v>Weight category 57M  кg.</v>
      </c>
      <c r="B4" s="334"/>
      <c r="C4" s="334"/>
      <c r="D4" s="334"/>
      <c r="E4" s="334"/>
      <c r="F4" s="334"/>
      <c r="G4" s="334"/>
      <c r="H4" s="334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31" t="s">
        <v>32</v>
      </c>
      <c r="B6" s="310" t="str">
        <f>VLOOKUP(J6,'пр.взв.'!B7:F38,2,FALSE)</f>
        <v>KIM  Vadim</v>
      </c>
      <c r="C6" s="310"/>
      <c r="D6" s="310"/>
      <c r="E6" s="310"/>
      <c r="F6" s="310"/>
      <c r="G6" s="310"/>
      <c r="H6" s="321">
        <f>VLOOKUP(J6,'пр.взв.'!B7:E38,3,FALSE)</f>
        <v>1992</v>
      </c>
      <c r="I6" s="90"/>
      <c r="J6" s="91">
        <f>'пр.хода'!K21</f>
        <v>1</v>
      </c>
    </row>
    <row r="7" spans="1:10" ht="18" customHeight="1">
      <c r="A7" s="332"/>
      <c r="B7" s="311" t="e">
        <f>VLOOKUP(J7,'пр.взв.'!B8:F39,2,FALSE)</f>
        <v>#N/A</v>
      </c>
      <c r="C7" s="311"/>
      <c r="D7" s="311"/>
      <c r="E7" s="311"/>
      <c r="F7" s="311"/>
      <c r="G7" s="311"/>
      <c r="H7" s="322"/>
      <c r="I7" s="90"/>
      <c r="J7" s="91"/>
    </row>
    <row r="8" spans="1:10" ht="18">
      <c r="A8" s="332"/>
      <c r="B8" s="306" t="str">
        <f>VLOOKUP(J6,'пр.взв.'!B7:E38,4,FALSE)</f>
        <v>RUS</v>
      </c>
      <c r="C8" s="306"/>
      <c r="D8" s="306"/>
      <c r="E8" s="306"/>
      <c r="F8" s="306"/>
      <c r="G8" s="306"/>
      <c r="H8" s="307"/>
      <c r="I8" s="90"/>
      <c r="J8" s="91"/>
    </row>
    <row r="9" spans="1:10" ht="18.75" thickBot="1">
      <c r="A9" s="333"/>
      <c r="B9" s="308" t="e">
        <f>VLOOKUP("пр.взв.!",'пр.взв.'!B8:F39,4,FALSE)</f>
        <v>#N/A</v>
      </c>
      <c r="C9" s="308"/>
      <c r="D9" s="308"/>
      <c r="E9" s="308"/>
      <c r="F9" s="308"/>
      <c r="G9" s="308"/>
      <c r="H9" s="309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23" t="s">
        <v>33</v>
      </c>
      <c r="B11" s="310" t="str">
        <f>VLOOKUP(J11,'пр.взв.'!B2:F43,2,FALSE)</f>
        <v>BAGIROV Arif</v>
      </c>
      <c r="C11" s="310"/>
      <c r="D11" s="310"/>
      <c r="E11" s="310"/>
      <c r="F11" s="310"/>
      <c r="G11" s="310"/>
      <c r="H11" s="321">
        <f>VLOOKUP(J11,'пр.взв.'!B1:E43,3,FALSE)</f>
        <v>1992</v>
      </c>
      <c r="I11" s="90"/>
      <c r="J11" s="91">
        <f>'пр.хода'!N7</f>
        <v>10</v>
      </c>
    </row>
    <row r="12" spans="1:10" ht="18" customHeight="1">
      <c r="A12" s="324"/>
      <c r="B12" s="311" t="e">
        <f>VLOOKUP(J12,'пр.взв.'!B3:F44,2,FALSE)</f>
        <v>#N/A</v>
      </c>
      <c r="C12" s="311"/>
      <c r="D12" s="311"/>
      <c r="E12" s="311"/>
      <c r="F12" s="311"/>
      <c r="G12" s="311"/>
      <c r="H12" s="322"/>
      <c r="I12" s="90"/>
      <c r="J12" s="91"/>
    </row>
    <row r="13" spans="1:10" ht="18">
      <c r="A13" s="324"/>
      <c r="B13" s="306" t="str">
        <f>VLOOKUP(J11,'пр.взв.'!B7:E38,4,FALSE)</f>
        <v>BLR</v>
      </c>
      <c r="C13" s="306"/>
      <c r="D13" s="306"/>
      <c r="E13" s="306"/>
      <c r="F13" s="306"/>
      <c r="G13" s="306"/>
      <c r="H13" s="307"/>
      <c r="I13" s="90"/>
      <c r="J13" s="91"/>
    </row>
    <row r="14" spans="1:10" ht="18.75" thickBot="1">
      <c r="A14" s="325"/>
      <c r="B14" s="308" t="e">
        <f>VLOOKUP("пр.взв.!",'пр.взв.'!B3:F44,4,FALSE)</f>
        <v>#N/A</v>
      </c>
      <c r="C14" s="308"/>
      <c r="D14" s="308"/>
      <c r="E14" s="308"/>
      <c r="F14" s="308"/>
      <c r="G14" s="308"/>
      <c r="H14" s="309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18" t="s">
        <v>34</v>
      </c>
      <c r="B16" s="310" t="str">
        <f>VLOOKUP(J16,'пр.взв.'!B1:F48,2,FALSE)</f>
        <v>MASABLISHVILI George</v>
      </c>
      <c r="C16" s="310"/>
      <c r="D16" s="310"/>
      <c r="E16" s="310"/>
      <c r="F16" s="310"/>
      <c r="G16" s="310"/>
      <c r="H16" s="321">
        <f>VLOOKUP(J16,'пр.взв.'!B1:E48,3,FALSE)</f>
        <v>1992</v>
      </c>
      <c r="I16" s="90"/>
      <c r="J16" s="91">
        <f>'пр.хода'!G46</f>
        <v>5</v>
      </c>
    </row>
    <row r="17" spans="1:10" ht="18" customHeight="1">
      <c r="A17" s="319"/>
      <c r="B17" s="311" t="e">
        <f>VLOOKUP(J17,'пр.взв.'!B1:F49,2,FALSE)</f>
        <v>#N/A</v>
      </c>
      <c r="C17" s="311"/>
      <c r="D17" s="311"/>
      <c r="E17" s="311"/>
      <c r="F17" s="311"/>
      <c r="G17" s="311"/>
      <c r="H17" s="322"/>
      <c r="I17" s="90"/>
      <c r="J17" s="91"/>
    </row>
    <row r="18" spans="1:10" ht="18">
      <c r="A18" s="319"/>
      <c r="B18" s="306" t="str">
        <f>VLOOKUP(J16,'пр.взв.'!B7:E38,4,FALSE)</f>
        <v>GEO</v>
      </c>
      <c r="C18" s="306"/>
      <c r="D18" s="306"/>
      <c r="E18" s="306"/>
      <c r="F18" s="306"/>
      <c r="G18" s="306"/>
      <c r="H18" s="307"/>
      <c r="I18" s="90"/>
      <c r="J18" s="91"/>
    </row>
    <row r="19" spans="1:10" ht="18.75" thickBot="1">
      <c r="A19" s="320"/>
      <c r="B19" s="308" t="e">
        <f>VLOOKUP("пр.взв.!",'пр.взв.'!B1:F49,4,FALSE)</f>
        <v>#N/A</v>
      </c>
      <c r="C19" s="308"/>
      <c r="D19" s="308"/>
      <c r="E19" s="308"/>
      <c r="F19" s="308"/>
      <c r="G19" s="308"/>
      <c r="H19" s="309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18" t="s">
        <v>34</v>
      </c>
      <c r="B21" s="310" t="str">
        <f>VLOOKUP(J21,'пр.взв.'!B2:F53,2,FALSE)</f>
        <v>GONGALO Vitalii</v>
      </c>
      <c r="C21" s="310"/>
      <c r="D21" s="310"/>
      <c r="E21" s="310"/>
      <c r="F21" s="310"/>
      <c r="G21" s="310"/>
      <c r="H21" s="321">
        <f>VLOOKUP(J21,'пр.взв.'!B2:E53,3,FALSE)</f>
        <v>1993</v>
      </c>
      <c r="I21" s="90"/>
      <c r="J21" s="91">
        <f>'пр.хода'!G55</f>
        <v>6</v>
      </c>
    </row>
    <row r="22" spans="1:10" ht="18" customHeight="1">
      <c r="A22" s="319"/>
      <c r="B22" s="311" t="e">
        <f>VLOOKUP(J22,'пр.взв.'!B3:F54,2,FALSE)</f>
        <v>#N/A</v>
      </c>
      <c r="C22" s="311"/>
      <c r="D22" s="311"/>
      <c r="E22" s="311"/>
      <c r="F22" s="311"/>
      <c r="G22" s="311"/>
      <c r="H22" s="322"/>
      <c r="I22" s="90"/>
      <c r="J22" s="91"/>
    </row>
    <row r="23" spans="1:9" ht="18">
      <c r="A23" s="319"/>
      <c r="B23" s="306" t="str">
        <f>VLOOKUP(J21,'пр.взв.'!B7:E38,4,FALSE)</f>
        <v>UKR</v>
      </c>
      <c r="C23" s="306"/>
      <c r="D23" s="306"/>
      <c r="E23" s="306"/>
      <c r="F23" s="306"/>
      <c r="G23" s="306"/>
      <c r="H23" s="307"/>
      <c r="I23" s="90"/>
    </row>
    <row r="24" spans="1:9" ht="18.75" thickBot="1">
      <c r="A24" s="320"/>
      <c r="B24" s="308" t="e">
        <f>VLOOKUP("пр.взв.!",'пр.взв.'!B3:F54,4,FALSE)</f>
        <v>#N/A</v>
      </c>
      <c r="C24" s="308"/>
      <c r="D24" s="308"/>
      <c r="E24" s="308"/>
      <c r="F24" s="308"/>
      <c r="G24" s="308"/>
      <c r="H24" s="309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12"/>
      <c r="B28" s="313"/>
      <c r="C28" s="313"/>
      <c r="D28" s="313"/>
      <c r="E28" s="313"/>
      <c r="F28" s="313"/>
      <c r="G28" s="313"/>
      <c r="H28" s="314"/>
    </row>
    <row r="29" spans="1:8" ht="13.5" customHeight="1" thickBot="1">
      <c r="A29" s="315"/>
      <c r="B29" s="316"/>
      <c r="C29" s="316"/>
      <c r="D29" s="316"/>
      <c r="E29" s="316"/>
      <c r="F29" s="316"/>
      <c r="G29" s="316"/>
      <c r="H29" s="317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44">
      <selection activeCell="A1" sqref="A1:P63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74" t="s">
        <v>50</v>
      </c>
      <c r="F1" s="375"/>
      <c r="G1" s="375"/>
      <c r="H1" s="375"/>
      <c r="I1" s="375"/>
      <c r="J1" s="376"/>
      <c r="K1" s="368" t="str">
        <f>'[1]реквизиты'!$A$2</f>
        <v>European Championship among junior (M-F) /1992-93/</v>
      </c>
      <c r="L1" s="369"/>
      <c r="M1" s="369"/>
      <c r="N1" s="369"/>
      <c r="O1" s="369"/>
      <c r="P1" s="370"/>
      <c r="Q1" s="40"/>
      <c r="R1" s="40"/>
      <c r="S1" s="40"/>
      <c r="T1" s="40"/>
      <c r="U1" s="8"/>
    </row>
    <row r="2" spans="3:22" ht="31.5" customHeight="1" thickBot="1">
      <c r="C2" s="3"/>
      <c r="D2" s="52"/>
      <c r="E2" s="377" t="str">
        <f>'пр.взв.'!A4</f>
        <v>Weight category 57M  кg.</v>
      </c>
      <c r="F2" s="378"/>
      <c r="G2" s="378"/>
      <c r="H2" s="378"/>
      <c r="I2" s="378"/>
      <c r="J2" s="379"/>
      <c r="K2" s="371" t="str">
        <f>'[1]реквизиты'!$A$3</f>
        <v>April 5-9, 2012    Bucharest (Romania)</v>
      </c>
      <c r="L2" s="372"/>
      <c r="M2" s="372"/>
      <c r="N2" s="372"/>
      <c r="O2" s="372"/>
      <c r="P2" s="373"/>
      <c r="V2" s="99"/>
    </row>
    <row r="3" spans="3:12" ht="19.5" customHeight="1">
      <c r="C3" s="391"/>
      <c r="F3" s="76"/>
      <c r="G3" s="76"/>
      <c r="H3" s="76"/>
      <c r="I3" s="76"/>
      <c r="J3" s="76"/>
      <c r="K3" s="76"/>
      <c r="L3" s="76"/>
    </row>
    <row r="4" ht="12.75" customHeight="1" thickBot="1">
      <c r="C4" s="392" t="s">
        <v>19</v>
      </c>
    </row>
    <row r="5" spans="1:16" ht="12.75" customHeight="1" thickBot="1">
      <c r="A5" s="360" t="s">
        <v>46</v>
      </c>
      <c r="C5" s="337">
        <v>1</v>
      </c>
      <c r="D5" s="343" t="str">
        <f>VLOOKUP(C5,'пр.взв.'!B7:F38,2,FALSE)</f>
        <v>KIM  Vadim</v>
      </c>
      <c r="E5" s="345">
        <f>VLOOKUP(C5,'пр.взв.'!B7:F38,3,FALSE)</f>
        <v>1992</v>
      </c>
      <c r="F5" s="355" t="str">
        <f>VLOOKUP(C5,'пр.взв.'!B7:F38,4,FALSE)</f>
        <v>RUS</v>
      </c>
      <c r="G5" s="102"/>
      <c r="H5" s="47"/>
      <c r="I5" s="47"/>
      <c r="J5" s="47"/>
      <c r="K5" s="47"/>
      <c r="L5" s="12"/>
      <c r="M5" s="366">
        <v>1</v>
      </c>
      <c r="N5" s="381">
        <f>K21</f>
        <v>1</v>
      </c>
      <c r="O5" s="363" t="str">
        <f>VLOOKUP(N5,'пр.взв.'!B7:E38,2,FALSE)</f>
        <v>KIM  Vadim</v>
      </c>
      <c r="P5" s="380" t="str">
        <f>VLOOKUP(N5,'пр.взв.'!B7:F38,4,FALSE)</f>
        <v>RUS</v>
      </c>
    </row>
    <row r="6" spans="1:16" ht="12.75" customHeight="1">
      <c r="A6" s="361"/>
      <c r="C6" s="338"/>
      <c r="D6" s="344">
        <f>'пр.взв.'!C8</f>
        <v>0</v>
      </c>
      <c r="E6" s="346"/>
      <c r="F6" s="356">
        <f>'пр.взв.'!E8</f>
        <v>0</v>
      </c>
      <c r="G6" s="123">
        <v>1</v>
      </c>
      <c r="H6" s="14"/>
      <c r="I6" s="14"/>
      <c r="J6" s="12"/>
      <c r="K6" s="113"/>
      <c r="M6" s="367"/>
      <c r="N6" s="347"/>
      <c r="O6" s="349" t="e">
        <f>VLOOKUP(N6,'пр.взв.'!B7:E38,2,FALSE)</f>
        <v>#N/A</v>
      </c>
      <c r="P6" s="351" t="e">
        <f>VLOOKUP(N6,'пр.взв.'!B7:E38,4,FALSE)</f>
        <v>#N/A</v>
      </c>
    </row>
    <row r="7" spans="1:20" ht="12.75" customHeight="1" thickBot="1">
      <c r="A7" s="361"/>
      <c r="C7" s="339">
        <v>9</v>
      </c>
      <c r="D7" s="387" t="str">
        <f>VLOOKUP(C7,'пр.взв.'!B7:F38,2,FALSE)</f>
        <v>ALEKSANYAN Seryozha</v>
      </c>
      <c r="E7" s="389">
        <f>VLOOKUP(C7,'пр.взв.'!B7:F38,3,FALSE)</f>
        <v>1992</v>
      </c>
      <c r="F7" s="364" t="str">
        <f>VLOOKUP(C7,'пр.взв.'!B7:F38,4,FALSE)</f>
        <v>ARM</v>
      </c>
      <c r="G7" s="114" t="s">
        <v>83</v>
      </c>
      <c r="H7" s="17"/>
      <c r="I7" s="14"/>
      <c r="J7" s="12"/>
      <c r="K7" s="113"/>
      <c r="M7" s="382">
        <v>2</v>
      </c>
      <c r="N7" s="347">
        <v>10</v>
      </c>
      <c r="O7" s="349" t="str">
        <f>VLOOKUP(N7,'пр.взв.'!B7:E38,2,FALSE)</f>
        <v>BAGIROV Arif</v>
      </c>
      <c r="P7" s="351" t="str">
        <f>VLOOKUP(N7,'пр.взв.'!B7:E38,4,FALSE)</f>
        <v>BLR</v>
      </c>
      <c r="T7" s="7"/>
    </row>
    <row r="8" spans="1:16" ht="12.75" customHeight="1" thickBot="1">
      <c r="A8" s="361"/>
      <c r="C8" s="340"/>
      <c r="D8" s="388">
        <f>'пр.взв.'!C24</f>
        <v>0</v>
      </c>
      <c r="E8" s="390"/>
      <c r="F8" s="365">
        <f>'пр.взв.'!E24</f>
        <v>0</v>
      </c>
      <c r="G8" s="15"/>
      <c r="H8" s="14"/>
      <c r="I8" s="123">
        <v>1</v>
      </c>
      <c r="J8" s="12"/>
      <c r="K8" s="113"/>
      <c r="M8" s="382"/>
      <c r="N8" s="347"/>
      <c r="O8" s="349" t="e">
        <f>VLOOKUP(N8,'пр.взв.'!B1:E40,2,FALSE)</f>
        <v>#N/A</v>
      </c>
      <c r="P8" s="351" t="e">
        <f>VLOOKUP(N8,'пр.взв.'!B2:E40,4,FALSE)</f>
        <v>#N/A</v>
      </c>
    </row>
    <row r="9" spans="1:16" ht="12.75" customHeight="1" thickBot="1">
      <c r="A9" s="361"/>
      <c r="C9" s="337">
        <v>5</v>
      </c>
      <c r="D9" s="343" t="str">
        <f>VLOOKUP(C9,'пр.взв.'!B7:F38,2,FALSE)</f>
        <v>MASABLISHVILI George</v>
      </c>
      <c r="E9" s="345">
        <f>VLOOKUP(C9,'пр.взв.'!B7:F38,3,FALSE)</f>
        <v>1992</v>
      </c>
      <c r="F9" s="355" t="str">
        <f>VLOOKUP(C9,'пр.взв.'!B7:F38,4,FALSE)</f>
        <v>GEO</v>
      </c>
      <c r="G9" s="11"/>
      <c r="H9" s="14"/>
      <c r="I9" s="114" t="s">
        <v>83</v>
      </c>
      <c r="J9" s="23"/>
      <c r="K9" s="12"/>
      <c r="M9" s="384">
        <v>3</v>
      </c>
      <c r="N9" s="347">
        <f>G46</f>
        <v>5</v>
      </c>
      <c r="O9" s="349" t="str">
        <f>VLOOKUP(N9,'пр.взв.'!B7:E38,2,FALSE)</f>
        <v>MASABLISHVILI George</v>
      </c>
      <c r="P9" s="351" t="str">
        <f>VLOOKUP(N9,'пр.взв.'!B7:E38,4,FALSE)</f>
        <v>GEO</v>
      </c>
    </row>
    <row r="10" spans="1:16" ht="12.75" customHeight="1">
      <c r="A10" s="361"/>
      <c r="C10" s="338"/>
      <c r="D10" s="344">
        <f>'пр.взв.'!C16</f>
        <v>0</v>
      </c>
      <c r="E10" s="346"/>
      <c r="F10" s="356">
        <f>'пр.взв.'!E16</f>
        <v>0</v>
      </c>
      <c r="G10" s="124">
        <v>5</v>
      </c>
      <c r="H10" s="21"/>
      <c r="I10" s="14"/>
      <c r="J10" s="22"/>
      <c r="K10" s="12"/>
      <c r="L10" s="12"/>
      <c r="M10" s="384"/>
      <c r="N10" s="347"/>
      <c r="O10" s="349" t="e">
        <f>VLOOKUP(N10,'пр.взв.'!B1:E42,2,FALSE)</f>
        <v>#N/A</v>
      </c>
      <c r="P10" s="351" t="e">
        <f>VLOOKUP(N10,'пр.взв.'!B1:E42,4,FALSE)</f>
        <v>#N/A</v>
      </c>
    </row>
    <row r="11" spans="1:16" ht="12.75" customHeight="1" thickBot="1">
      <c r="A11" s="361"/>
      <c r="C11" s="339">
        <v>13</v>
      </c>
      <c r="D11" s="341">
        <f>VLOOKUP(C11,'пр.взв.'!B7:F38,2,FALSE)</f>
        <v>0</v>
      </c>
      <c r="E11" s="335">
        <f>VLOOKUP(C11,'пр.взв.'!B7:F38,3,FALSE)</f>
        <v>0</v>
      </c>
      <c r="F11" s="353">
        <f>VLOOKUP(C11,'пр.взв.'!B7:F38,4,FALSE)</f>
        <v>0</v>
      </c>
      <c r="G11" s="115"/>
      <c r="H11" s="14"/>
      <c r="I11" s="14"/>
      <c r="J11" s="22"/>
      <c r="K11" s="116"/>
      <c r="L11" s="26"/>
      <c r="M11" s="384">
        <v>3</v>
      </c>
      <c r="N11" s="347">
        <f>G55</f>
        <v>6</v>
      </c>
      <c r="O11" s="349" t="str">
        <f>VLOOKUP(N11,'пр.взв.'!B7:E38,2,FALSE)</f>
        <v>GONGALO Vitalii</v>
      </c>
      <c r="P11" s="351" t="str">
        <f>VLOOKUP(N11,'пр.взв.'!B7:E38,4,FALSE)</f>
        <v>UKR</v>
      </c>
    </row>
    <row r="12" spans="1:16" ht="12.75" customHeight="1" thickBot="1">
      <c r="A12" s="362"/>
      <c r="C12" s="340"/>
      <c r="D12" s="342">
        <f>'пр.взв.'!C32</f>
        <v>0</v>
      </c>
      <c r="E12" s="336"/>
      <c r="F12" s="354">
        <f>'пр.взв.'!E32</f>
        <v>0</v>
      </c>
      <c r="G12" s="15"/>
      <c r="H12" s="14"/>
      <c r="I12" s="14"/>
      <c r="J12" s="12"/>
      <c r="K12" s="123">
        <v>1</v>
      </c>
      <c r="L12" s="12"/>
      <c r="M12" s="384"/>
      <c r="N12" s="347"/>
      <c r="O12" s="349" t="e">
        <f>VLOOKUP(N12,'пр.взв.'!B3:E44,2,FALSE)</f>
        <v>#N/A</v>
      </c>
      <c r="P12" s="351" t="e">
        <f>VLOOKUP(N12,'пр.взв.'!B3:E44,4,FALSE)</f>
        <v>#N/A</v>
      </c>
    </row>
    <row r="13" spans="1:20" ht="12.75" customHeight="1" thickBot="1">
      <c r="A13" s="360" t="s">
        <v>47</v>
      </c>
      <c r="C13" s="337">
        <v>3</v>
      </c>
      <c r="D13" s="343" t="str">
        <f>VLOOKUP(C13,'пр.взв.'!B7:F38,2,FALSE)</f>
        <v>SIMA Alexandru</v>
      </c>
      <c r="E13" s="345">
        <f>VLOOKUP(C13,'пр.взв.'!B7:F38,3,FALSE)</f>
        <v>1992</v>
      </c>
      <c r="F13" s="355" t="str">
        <f>VLOOKUP(C13,'пр.взв.'!B7:F38,4,FALSE)</f>
        <v>ROU</v>
      </c>
      <c r="G13" s="11"/>
      <c r="H13" s="14"/>
      <c r="I13" s="14"/>
      <c r="J13" s="12"/>
      <c r="K13" s="114" t="s">
        <v>83</v>
      </c>
      <c r="L13" s="12"/>
      <c r="M13" s="385">
        <v>5</v>
      </c>
      <c r="N13" s="347">
        <v>7</v>
      </c>
      <c r="O13" s="349" t="str">
        <f>VLOOKUP(N13,'пр.взв.'!B7:E38,2,FALSE)</f>
        <v>YANAKOV Borislav</v>
      </c>
      <c r="P13" s="351" t="str">
        <f>VLOOKUP(N13,'пр.взв.'!B7:E38,4,FALSE)</f>
        <v>BUL</v>
      </c>
      <c r="Q13" s="83"/>
      <c r="R13" s="83"/>
      <c r="S13" s="83"/>
      <c r="T13" s="83"/>
    </row>
    <row r="14" spans="1:20" ht="12.75" customHeight="1">
      <c r="A14" s="361"/>
      <c r="C14" s="338"/>
      <c r="D14" s="344">
        <f>'пр.взв.'!C12</f>
        <v>0</v>
      </c>
      <c r="E14" s="346"/>
      <c r="F14" s="356">
        <f>'пр.взв.'!E12</f>
        <v>0</v>
      </c>
      <c r="G14" s="123">
        <v>3</v>
      </c>
      <c r="H14" s="14"/>
      <c r="I14" s="14"/>
      <c r="J14" s="22"/>
      <c r="K14" s="22"/>
      <c r="L14" s="12"/>
      <c r="M14" s="385"/>
      <c r="N14" s="347"/>
      <c r="O14" s="349" t="e">
        <f>VLOOKUP(N14,'пр.взв.'!B1:E46,2,FALSE)</f>
        <v>#N/A</v>
      </c>
      <c r="P14" s="351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61"/>
      <c r="C15" s="339">
        <v>11</v>
      </c>
      <c r="D15" s="341">
        <f>VLOOKUP(C15,'пр.взв.'!B7:F38,2,FALSE)</f>
        <v>0</v>
      </c>
      <c r="E15" s="335">
        <f>VLOOKUP(C15,'пр.взв.'!B7:F38,3,FALSE)</f>
        <v>0</v>
      </c>
      <c r="F15" s="353">
        <f>VLOOKUP(C15,'пр.взв.'!B7:F38,4,FALSE)</f>
        <v>0</v>
      </c>
      <c r="G15" s="114"/>
      <c r="H15" s="17"/>
      <c r="I15" s="14"/>
      <c r="J15" s="22"/>
      <c r="K15" s="22"/>
      <c r="L15" s="12"/>
      <c r="M15" s="385">
        <v>5</v>
      </c>
      <c r="N15" s="347">
        <v>8</v>
      </c>
      <c r="O15" s="349" t="str">
        <f>VLOOKUP(N15,'пр.взв.'!B7:E38,2,FALSE)</f>
        <v>HASHIMOV Heydar</v>
      </c>
      <c r="P15" s="351" t="str">
        <f>VLOOKUP(N15,'пр.взв.'!B7:E38,4,FALSE)</f>
        <v>AZE</v>
      </c>
      <c r="Q15" s="83"/>
      <c r="R15" s="83"/>
      <c r="S15" s="83"/>
      <c r="T15" s="83"/>
    </row>
    <row r="16" spans="1:20" ht="12.75" customHeight="1" thickBot="1">
      <c r="A16" s="361"/>
      <c r="C16" s="340"/>
      <c r="D16" s="342">
        <f>'пр.взв.'!C28</f>
        <v>0</v>
      </c>
      <c r="E16" s="336"/>
      <c r="F16" s="354">
        <f>'пр.взв.'!E28</f>
        <v>0</v>
      </c>
      <c r="G16" s="15"/>
      <c r="H16" s="14"/>
      <c r="I16" s="124">
        <v>7</v>
      </c>
      <c r="J16" s="24"/>
      <c r="K16" s="22"/>
      <c r="L16" s="12"/>
      <c r="M16" s="385"/>
      <c r="N16" s="347"/>
      <c r="O16" s="349" t="e">
        <f>VLOOKUP(N16,'пр.взв.'!B1:E48,2,FALSE)</f>
        <v>#N/A</v>
      </c>
      <c r="P16" s="351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61"/>
      <c r="C17" s="337">
        <v>7</v>
      </c>
      <c r="D17" s="343" t="str">
        <f>VLOOKUP(C17,'пр.взв.'!B7:F38,2,FALSE)</f>
        <v>YANAKOV Borislav</v>
      </c>
      <c r="E17" s="345">
        <f>VLOOKUP(C17,'пр.взв.'!B7:F38,3,FALSE)</f>
        <v>1992</v>
      </c>
      <c r="F17" s="355" t="str">
        <f>VLOOKUP(C17,'пр.взв.'!B7:F38,4,FALSE)</f>
        <v>BUL</v>
      </c>
      <c r="G17" s="11"/>
      <c r="H17" s="15"/>
      <c r="I17" s="115" t="s">
        <v>83</v>
      </c>
      <c r="J17" s="9"/>
      <c r="K17" s="36"/>
      <c r="L17" s="9"/>
      <c r="M17" s="383" t="s">
        <v>87</v>
      </c>
      <c r="N17" s="357">
        <v>9</v>
      </c>
      <c r="O17" s="358" t="str">
        <f>VLOOKUP(N17,'пр.взв.'!B7:E38,2,FALSE)</f>
        <v>ALEKSANYAN Seryozha</v>
      </c>
      <c r="P17" s="359" t="str">
        <f>VLOOKUP(N17,'пр.взв.'!B7:E38,4,FALSE)</f>
        <v>ARM</v>
      </c>
      <c r="Q17" s="83"/>
      <c r="R17" s="83"/>
      <c r="S17" s="83"/>
      <c r="T17" s="83"/>
    </row>
    <row r="18" spans="1:20" ht="12.75" customHeight="1">
      <c r="A18" s="361"/>
      <c r="C18" s="338"/>
      <c r="D18" s="344">
        <f>'пр.взв.'!C20</f>
        <v>0</v>
      </c>
      <c r="E18" s="346"/>
      <c r="F18" s="356">
        <f>'пр.взв.'!E20</f>
        <v>0</v>
      </c>
      <c r="G18" s="124">
        <v>7</v>
      </c>
      <c r="H18" s="20"/>
      <c r="I18" s="15"/>
      <c r="J18" s="16"/>
      <c r="K18" s="22"/>
      <c r="L18" s="16"/>
      <c r="M18" s="383"/>
      <c r="N18" s="347"/>
      <c r="O18" s="349" t="e">
        <f>VLOOKUP(N18,'пр.взв.'!B1:E50,2,FALSE)</f>
        <v>#N/A</v>
      </c>
      <c r="P18" s="351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61"/>
      <c r="C19" s="339">
        <v>15</v>
      </c>
      <c r="D19" s="341">
        <f>VLOOKUP(C19,'пр.взв.'!B7:F38,2,FALSE)</f>
        <v>0</v>
      </c>
      <c r="E19" s="335">
        <f>VLOOKUP(C19,'пр.взв.'!B7:F38,3,FALSE)</f>
        <v>0</v>
      </c>
      <c r="F19" s="353">
        <f>VLOOKUP(C19,'пр.взв.'!B7:F38,4,FALSE)</f>
        <v>0</v>
      </c>
      <c r="G19" s="115"/>
      <c r="H19" s="15"/>
      <c r="I19" s="15"/>
      <c r="J19" s="16"/>
      <c r="K19" s="22"/>
      <c r="L19" s="16"/>
      <c r="M19" s="383" t="s">
        <v>87</v>
      </c>
      <c r="N19" s="347">
        <v>2</v>
      </c>
      <c r="O19" s="349" t="str">
        <f>VLOOKUP(N19,'пр.взв.'!B7:E38,2,FALSE)</f>
        <v>GOV Dan</v>
      </c>
      <c r="P19" s="351" t="str">
        <f>VLOOKUP(N19,'пр.взв.'!B7:E38,4,FALSE)</f>
        <v>FRA</v>
      </c>
      <c r="Q19" s="83"/>
      <c r="R19" s="83"/>
      <c r="S19" s="83"/>
      <c r="T19" s="83"/>
    </row>
    <row r="20" spans="1:20" ht="12" customHeight="1" thickBot="1">
      <c r="A20" s="362"/>
      <c r="C20" s="340"/>
      <c r="D20" s="342">
        <f>'пр.взв.'!C36</f>
        <v>0</v>
      </c>
      <c r="E20" s="336"/>
      <c r="F20" s="354">
        <f>'пр.взв.'!E36</f>
        <v>0</v>
      </c>
      <c r="G20" s="15"/>
      <c r="H20" s="11"/>
      <c r="I20" s="11"/>
      <c r="J20" s="16"/>
      <c r="K20" s="22"/>
      <c r="L20" s="16"/>
      <c r="M20" s="383"/>
      <c r="N20" s="347"/>
      <c r="O20" s="349" t="e">
        <f>VLOOKUP(N20,'пр.взв.'!B2:E52,2,FALSE)</f>
        <v>#N/A</v>
      </c>
      <c r="P20" s="351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402"/>
      <c r="D21" s="109"/>
      <c r="E21" s="110"/>
      <c r="F21" s="111"/>
      <c r="G21" s="117"/>
      <c r="H21" s="117"/>
      <c r="I21" s="117"/>
      <c r="J21" s="113"/>
      <c r="K21" s="125">
        <v>1</v>
      </c>
      <c r="M21" s="383" t="s">
        <v>88</v>
      </c>
      <c r="N21" s="347">
        <v>3</v>
      </c>
      <c r="O21" s="349" t="str">
        <f>VLOOKUP(N21,'пр.взв.'!B7:E38,2,FALSE)</f>
        <v>SIMA Alexandru</v>
      </c>
      <c r="P21" s="351" t="str">
        <f>VLOOKUP(N21,'пр.взв.'!B7:E38,4,FALSE)</f>
        <v>ROU</v>
      </c>
      <c r="Q21" s="83"/>
      <c r="R21" s="83"/>
      <c r="S21" s="83"/>
      <c r="T21" s="83"/>
    </row>
    <row r="22" spans="3:20" ht="12" customHeight="1" thickBot="1">
      <c r="C22" s="392"/>
      <c r="D22" s="1"/>
      <c r="E22" s="112"/>
      <c r="F22" s="112"/>
      <c r="G22" s="113"/>
      <c r="H22" s="113"/>
      <c r="I22" s="113"/>
      <c r="J22" s="113"/>
      <c r="K22" s="118" t="s">
        <v>83</v>
      </c>
      <c r="L22" s="48"/>
      <c r="M22" s="383"/>
      <c r="N22" s="347"/>
      <c r="O22" s="349" t="e">
        <f>VLOOKUP(N22,'пр.взв.'!B2:E54,2,FALSE)</f>
        <v>#N/A</v>
      </c>
      <c r="P22" s="351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60" t="s">
        <v>48</v>
      </c>
      <c r="C23" s="337">
        <v>2</v>
      </c>
      <c r="D23" s="343" t="str">
        <f>VLOOKUP(C23,'пр.взв.'!B7:F38,2,FALSE)</f>
        <v>GOV Dan</v>
      </c>
      <c r="E23" s="345">
        <f>VLOOKUP(C23,'пр.взв.'!B7:F38,3,FALSE)</f>
        <v>1994</v>
      </c>
      <c r="F23" s="355" t="str">
        <f>VLOOKUP(C23,'пр.взв.'!B7:F38,4,FALSE)</f>
        <v>FRA</v>
      </c>
      <c r="G23" s="11"/>
      <c r="H23" s="12"/>
      <c r="I23" s="12"/>
      <c r="J23" s="12"/>
      <c r="K23" s="119"/>
      <c r="M23" s="386" t="s">
        <v>88</v>
      </c>
      <c r="N23" s="347">
        <v>4</v>
      </c>
      <c r="O23" s="349" t="str">
        <f>VLOOKUP(N23,'пр.взв.'!B7:E38,2,FALSE)</f>
        <v>MARDARI Petr</v>
      </c>
      <c r="P23" s="351" t="str">
        <f>VLOOKUP(N23,'пр.взв.'!B7:E38,4,FALSE)</f>
        <v>MDA</v>
      </c>
    </row>
    <row r="24" spans="1:16" ht="12" customHeight="1" thickBot="1">
      <c r="A24" s="361"/>
      <c r="C24" s="338"/>
      <c r="D24" s="344">
        <f>'пр.взв.'!C10</f>
        <v>0</v>
      </c>
      <c r="E24" s="346"/>
      <c r="F24" s="356"/>
      <c r="G24" s="123">
        <v>10</v>
      </c>
      <c r="H24" s="14"/>
      <c r="I24" s="14"/>
      <c r="J24" s="12"/>
      <c r="K24" s="120"/>
      <c r="M24" s="408"/>
      <c r="N24" s="348"/>
      <c r="O24" s="350" t="e">
        <f>VLOOKUP(N24,'пр.взв.'!B2:E56,2,FALSE)</f>
        <v>#N/A</v>
      </c>
      <c r="P24" s="352" t="e">
        <f>VLOOKUP(N24,'пр.взв.'!B5:E56,4,FALSE)</f>
        <v>#N/A</v>
      </c>
    </row>
    <row r="25" spans="1:16" ht="12" customHeight="1" thickBot="1">
      <c r="A25" s="361"/>
      <c r="C25" s="339">
        <v>10</v>
      </c>
      <c r="D25" s="387" t="str">
        <f>VLOOKUP(C25,'пр.взв.'!B7:F38,2,FALSE)</f>
        <v>BAGIROV Arif</v>
      </c>
      <c r="E25" s="389">
        <f>VLOOKUP(C25,'пр.взв.'!B7:F38,3,FALSE)</f>
        <v>1992</v>
      </c>
      <c r="F25" s="364" t="str">
        <f>VLOOKUP(C25,'пр.взв.'!B7:F38,4,FALSE)</f>
        <v>BLR</v>
      </c>
      <c r="G25" s="114" t="s">
        <v>84</v>
      </c>
      <c r="H25" s="17"/>
      <c r="I25" s="14"/>
      <c r="J25" s="12"/>
      <c r="K25" s="120"/>
      <c r="M25" s="403"/>
      <c r="N25" s="404"/>
      <c r="O25" s="405"/>
      <c r="P25" s="406"/>
    </row>
    <row r="26" spans="1:16" ht="12" customHeight="1" thickBot="1">
      <c r="A26" s="361"/>
      <c r="C26" s="340"/>
      <c r="D26" s="388" t="str">
        <f>'пр.взв.'!C26</f>
        <v>Багиров Ариф</v>
      </c>
      <c r="E26" s="390"/>
      <c r="F26" s="365"/>
      <c r="G26" s="15"/>
      <c r="H26" s="14"/>
      <c r="I26" s="123">
        <v>10</v>
      </c>
      <c r="J26" s="12"/>
      <c r="K26" s="120"/>
      <c r="M26" s="403"/>
      <c r="N26" s="404"/>
      <c r="O26" s="405"/>
      <c r="P26" s="406"/>
    </row>
    <row r="27" spans="1:16" ht="12" customHeight="1" thickBot="1">
      <c r="A27" s="361"/>
      <c r="C27" s="337">
        <v>6</v>
      </c>
      <c r="D27" s="343" t="str">
        <f>VLOOKUP(C27,'пр.взв.'!B7:F38,2,FALSE)</f>
        <v>GONGALO Vitalii</v>
      </c>
      <c r="E27" s="345">
        <f>VLOOKUP(C27,'пр.взв.'!B7:F38,3,FALSE)</f>
        <v>1993</v>
      </c>
      <c r="F27" s="355" t="str">
        <f>VLOOKUP(C27,'пр.взв.'!B7:F38,4,FALSE)</f>
        <v>UKR</v>
      </c>
      <c r="G27" s="11"/>
      <c r="H27" s="14"/>
      <c r="I27" s="114" t="s">
        <v>84</v>
      </c>
      <c r="J27" s="23"/>
      <c r="K27" s="22"/>
      <c r="M27" s="403"/>
      <c r="N27" s="404"/>
      <c r="O27" s="405"/>
      <c r="P27" s="406"/>
    </row>
    <row r="28" spans="1:16" ht="12" customHeight="1">
      <c r="A28" s="361"/>
      <c r="C28" s="338"/>
      <c r="D28" s="344">
        <f>'пр.взв.'!C18</f>
        <v>0</v>
      </c>
      <c r="E28" s="346"/>
      <c r="F28" s="356"/>
      <c r="G28" s="124">
        <v>6</v>
      </c>
      <c r="H28" s="21"/>
      <c r="I28" s="14"/>
      <c r="J28" s="22"/>
      <c r="K28" s="22"/>
      <c r="L28" s="12"/>
      <c r="M28" s="403"/>
      <c r="N28" s="404"/>
      <c r="O28" s="405"/>
      <c r="P28" s="406"/>
    </row>
    <row r="29" spans="1:18" ht="12" customHeight="1" thickBot="1">
      <c r="A29" s="361"/>
      <c r="C29" s="339">
        <v>14</v>
      </c>
      <c r="D29" s="341">
        <f>VLOOKUP(C29,'пр.взв.'!B7:F38,2,FALSE)</f>
        <v>0</v>
      </c>
      <c r="E29" s="335">
        <f>VLOOKUP(C29,'пр.взв.'!B7:F38,3,FALSE)</f>
        <v>0</v>
      </c>
      <c r="F29" s="353">
        <f>VLOOKUP(C29,'пр.взв.'!B7:F38,4,FALSE)</f>
        <v>0</v>
      </c>
      <c r="G29" s="115"/>
      <c r="H29" s="14"/>
      <c r="I29" s="14"/>
      <c r="J29" s="22"/>
      <c r="K29" s="121"/>
      <c r="L29" s="26"/>
      <c r="M29" s="407"/>
      <c r="N29" s="404"/>
      <c r="O29" s="405"/>
      <c r="P29" s="406"/>
      <c r="Q29" s="83"/>
      <c r="R29" s="83"/>
    </row>
    <row r="30" spans="1:18" ht="12" customHeight="1" thickBot="1">
      <c r="A30" s="362"/>
      <c r="C30" s="340"/>
      <c r="D30" s="342">
        <f>'пр.взв.'!C34</f>
        <v>0</v>
      </c>
      <c r="E30" s="336"/>
      <c r="F30" s="354"/>
      <c r="G30" s="15"/>
      <c r="H30" s="14"/>
      <c r="I30" s="14"/>
      <c r="J30" s="12"/>
      <c r="K30" s="124">
        <v>10</v>
      </c>
      <c r="L30" s="12"/>
      <c r="M30" s="407"/>
      <c r="N30" s="404"/>
      <c r="O30" s="405"/>
      <c r="P30" s="406"/>
      <c r="Q30" s="83"/>
      <c r="R30" s="83"/>
    </row>
    <row r="31" spans="1:18" ht="12" customHeight="1" thickBot="1">
      <c r="A31" s="360" t="s">
        <v>49</v>
      </c>
      <c r="C31" s="337">
        <v>4</v>
      </c>
      <c r="D31" s="343" t="str">
        <f>VLOOKUP(C31,'пр.взв.'!B7:F38,2,FALSE)</f>
        <v>MARDARI Petr</v>
      </c>
      <c r="E31" s="345">
        <f>VLOOKUP(C31,'пр.взв.'!B7:F38,3,FALSE)</f>
        <v>1993</v>
      </c>
      <c r="F31" s="355" t="str">
        <f>VLOOKUP(C31,'пр.взв.'!B7:F38,4,FALSE)</f>
        <v>MDA</v>
      </c>
      <c r="G31" s="11"/>
      <c r="H31" s="14"/>
      <c r="I31" s="14"/>
      <c r="J31" s="12"/>
      <c r="K31" s="115" t="s">
        <v>84</v>
      </c>
      <c r="L31" s="12"/>
      <c r="M31" s="407"/>
      <c r="N31" s="404"/>
      <c r="O31" s="405"/>
      <c r="P31" s="406"/>
      <c r="Q31" s="83"/>
      <c r="R31" s="83"/>
    </row>
    <row r="32" spans="1:18" ht="12" customHeight="1">
      <c r="A32" s="361"/>
      <c r="C32" s="338"/>
      <c r="D32" s="344">
        <f>'пр.взв.'!C14</f>
        <v>0</v>
      </c>
      <c r="E32" s="346"/>
      <c r="F32" s="356"/>
      <c r="G32" s="123">
        <v>4</v>
      </c>
      <c r="H32" s="14"/>
      <c r="I32" s="14"/>
      <c r="J32" s="22"/>
      <c r="K32" s="12"/>
      <c r="L32" s="12"/>
      <c r="M32" s="407"/>
      <c r="N32" s="404"/>
      <c r="O32" s="405"/>
      <c r="P32" s="406"/>
      <c r="Q32" s="83"/>
      <c r="R32" s="83"/>
    </row>
    <row r="33" spans="1:18" ht="12" customHeight="1" thickBot="1">
      <c r="A33" s="361"/>
      <c r="C33" s="339">
        <v>12</v>
      </c>
      <c r="D33" s="341">
        <f>VLOOKUP(C33,'пр.взв.'!B7:F38,2,FALSE)</f>
        <v>0</v>
      </c>
      <c r="E33" s="335">
        <f>VLOOKUP(C33,'пр.взв.'!B7:F38,3,FALSE)</f>
        <v>0</v>
      </c>
      <c r="F33" s="353">
        <f>VLOOKUP(C33,'пр.взв.'!B7:F38,4,FALSE)</f>
        <v>0</v>
      </c>
      <c r="G33" s="114"/>
      <c r="H33" s="17"/>
      <c r="I33" s="14"/>
      <c r="J33" s="22"/>
      <c r="K33" s="12"/>
      <c r="L33" s="12"/>
      <c r="M33" s="407"/>
      <c r="N33" s="404"/>
      <c r="O33" s="405"/>
      <c r="P33" s="406"/>
      <c r="Q33" s="83"/>
      <c r="R33" s="83"/>
    </row>
    <row r="34" spans="1:18" ht="12" customHeight="1" thickBot="1">
      <c r="A34" s="361"/>
      <c r="C34" s="340"/>
      <c r="D34" s="342">
        <f>'пр.взв.'!C30</f>
        <v>0</v>
      </c>
      <c r="E34" s="336"/>
      <c r="F34" s="354"/>
      <c r="G34" s="15"/>
      <c r="H34" s="14"/>
      <c r="I34" s="124">
        <v>8</v>
      </c>
      <c r="J34" s="24"/>
      <c r="K34" s="12"/>
      <c r="L34" s="12"/>
      <c r="M34" s="407"/>
      <c r="N34" s="404"/>
      <c r="O34" s="405"/>
      <c r="P34" s="406"/>
      <c r="Q34" s="83"/>
      <c r="R34" s="83"/>
    </row>
    <row r="35" spans="1:18" ht="12" customHeight="1" thickBot="1">
      <c r="A35" s="361"/>
      <c r="C35" s="337">
        <v>8</v>
      </c>
      <c r="D35" s="343" t="str">
        <f>VLOOKUP(C35,'пр.взв.'!B7:F38,2,FALSE)</f>
        <v>HASHIMOV Heydar</v>
      </c>
      <c r="E35" s="345">
        <f>VLOOKUP(C35,'пр.взв.'!B7:F38,3,FALSE)</f>
        <v>1992</v>
      </c>
      <c r="F35" s="355" t="str">
        <f>VLOOKUP(C35,'пр.взв.'!B7:F38,4,FALSE)</f>
        <v>AZE</v>
      </c>
      <c r="G35" s="11"/>
      <c r="H35" s="15"/>
      <c r="I35" s="115" t="s">
        <v>84</v>
      </c>
      <c r="J35" s="9"/>
      <c r="K35" s="9"/>
      <c r="L35" s="9"/>
      <c r="M35" s="407"/>
      <c r="N35" s="404"/>
      <c r="O35" s="405"/>
      <c r="P35" s="406"/>
      <c r="Q35" s="83"/>
      <c r="R35" s="83"/>
    </row>
    <row r="36" spans="1:18" ht="14.25" customHeight="1">
      <c r="A36" s="361"/>
      <c r="C36" s="338"/>
      <c r="D36" s="344">
        <f>'пр.взв.'!C22</f>
        <v>0</v>
      </c>
      <c r="E36" s="346"/>
      <c r="F36" s="356"/>
      <c r="G36" s="124">
        <v>8</v>
      </c>
      <c r="H36" s="20"/>
      <c r="I36" s="15"/>
      <c r="J36" s="16"/>
      <c r="K36" s="12"/>
      <c r="L36" s="12"/>
      <c r="M36" s="407"/>
      <c r="N36" s="404"/>
      <c r="O36" s="405"/>
      <c r="P36" s="406"/>
      <c r="Q36" s="66"/>
      <c r="R36" s="66"/>
    </row>
    <row r="37" spans="1:18" ht="13.5" customHeight="1" thickBot="1">
      <c r="A37" s="361"/>
      <c r="C37" s="339">
        <v>16</v>
      </c>
      <c r="D37" s="341">
        <f>VLOOKUP(C37,'пр.взв.'!B7:F38,2,FALSE)</f>
        <v>0</v>
      </c>
      <c r="E37" s="335">
        <f>VLOOKUP(C37,'пр.взв.'!B7:F38,3,FALSE)</f>
        <v>0</v>
      </c>
      <c r="F37" s="353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362"/>
      <c r="C38" s="340"/>
      <c r="D38" s="342">
        <f>'пр.взв.'!C38</f>
        <v>0</v>
      </c>
      <c r="E38" s="336"/>
      <c r="F38" s="354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399" t="s">
        <v>19</v>
      </c>
      <c r="E40" s="10"/>
      <c r="F40" s="104" t="s">
        <v>51</v>
      </c>
      <c r="G40" s="10"/>
      <c r="N40" s="49"/>
      <c r="P40" s="3"/>
      <c r="R40" s="50"/>
    </row>
    <row r="41" spans="3:18" ht="12.75" customHeight="1" thickBot="1">
      <c r="C41" s="392"/>
      <c r="R41" s="50"/>
    </row>
    <row r="42" spans="3:19" ht="12.75" customHeight="1">
      <c r="C42" s="397">
        <v>9</v>
      </c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398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>
        <v>5</v>
      </c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 t="s">
        <v>85</v>
      </c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95">
        <v>5</v>
      </c>
      <c r="D46" s="106"/>
      <c r="E46" s="132"/>
      <c r="F46" s="135"/>
      <c r="G46" s="400">
        <v>5</v>
      </c>
      <c r="H46" s="401"/>
      <c r="I46" s="108"/>
      <c r="J46" s="7"/>
      <c r="O46" s="3"/>
      <c r="P46" s="3"/>
      <c r="Q46" s="3"/>
      <c r="R46" s="3"/>
    </row>
    <row r="47" spans="3:18" ht="15.75" customHeight="1" thickBot="1">
      <c r="C47" s="396"/>
      <c r="D47" s="10"/>
      <c r="E47" s="108"/>
      <c r="F47" s="135"/>
      <c r="G47" s="393" t="s">
        <v>86</v>
      </c>
      <c r="H47" s="394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>
        <v>7</v>
      </c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399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92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397">
        <v>2</v>
      </c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398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6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 t="s">
        <v>84</v>
      </c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395">
        <v>6</v>
      </c>
      <c r="D55" s="106"/>
      <c r="E55" s="132"/>
      <c r="F55" s="135"/>
      <c r="G55" s="400">
        <v>6</v>
      </c>
      <c r="H55" s="401"/>
      <c r="I55" s="133"/>
      <c r="J55" s="7"/>
      <c r="O55" s="3"/>
      <c r="Q55" s="3"/>
      <c r="R55" s="3"/>
    </row>
    <row r="56" spans="3:18" ht="15.75" customHeight="1" thickBot="1">
      <c r="C56" s="396"/>
      <c r="D56" s="10"/>
      <c r="E56" s="108"/>
      <c r="F56" s="135"/>
      <c r="G56" s="393" t="s">
        <v>86</v>
      </c>
      <c r="H56" s="394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8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C33:C34"/>
    <mergeCell ref="C23:C24"/>
    <mergeCell ref="C25:C26"/>
    <mergeCell ref="C27:C28"/>
    <mergeCell ref="C29:C30"/>
    <mergeCell ref="C31:C32"/>
    <mergeCell ref="C9:C10"/>
    <mergeCell ref="C19:C20"/>
    <mergeCell ref="D15:D16"/>
    <mergeCell ref="C21:C22"/>
    <mergeCell ref="C15:C16"/>
    <mergeCell ref="E15:E16"/>
    <mergeCell ref="E17:E18"/>
    <mergeCell ref="C11:C12"/>
    <mergeCell ref="E11:E12"/>
    <mergeCell ref="C13:C14"/>
    <mergeCell ref="E13:E14"/>
    <mergeCell ref="D13:D14"/>
    <mergeCell ref="C17:C1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C3:C4"/>
    <mergeCell ref="E5:E6"/>
    <mergeCell ref="C5:C6"/>
    <mergeCell ref="C7:C8"/>
    <mergeCell ref="E7:E8"/>
    <mergeCell ref="D5:D6"/>
    <mergeCell ref="D7:D8"/>
    <mergeCell ref="E27:E28"/>
    <mergeCell ref="D23:D24"/>
    <mergeCell ref="F23:F24"/>
    <mergeCell ref="D25:D26"/>
    <mergeCell ref="F25:F26"/>
    <mergeCell ref="E25:E26"/>
    <mergeCell ref="D27:D28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F31:F32"/>
    <mergeCell ref="D33:D34"/>
    <mergeCell ref="F33:F34"/>
    <mergeCell ref="E33:E34"/>
    <mergeCell ref="E31:E32"/>
    <mergeCell ref="D31:D32"/>
    <mergeCell ref="P7:P8"/>
    <mergeCell ref="N9:N10"/>
    <mergeCell ref="O9:O10"/>
    <mergeCell ref="P9:P10"/>
    <mergeCell ref="P13:P14"/>
    <mergeCell ref="N11:N12"/>
    <mergeCell ref="O11:O12"/>
    <mergeCell ref="P15:P16"/>
    <mergeCell ref="P11:P12"/>
    <mergeCell ref="N13:N14"/>
    <mergeCell ref="O13:O14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F37:F38"/>
    <mergeCell ref="F35:F36"/>
    <mergeCell ref="M35:M36"/>
    <mergeCell ref="E37:E38"/>
    <mergeCell ref="C35:C36"/>
    <mergeCell ref="C37:C38"/>
    <mergeCell ref="D37:D38"/>
    <mergeCell ref="D35:D36"/>
    <mergeCell ref="E35:E3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2012-04-08T13:03:00Z</cp:lastPrinted>
  <dcterms:created xsi:type="dcterms:W3CDTF">1996-10-08T23:32:33Z</dcterms:created>
  <dcterms:modified xsi:type="dcterms:W3CDTF">2012-04-08T13:04:25Z</dcterms:modified>
  <cp:category/>
  <cp:version/>
  <cp:contentType/>
  <cp:contentStatus/>
</cp:coreProperties>
</file>