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981" yWindow="1575" windowWidth="14310" windowHeight="933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<sst xmlns="http://schemas.openxmlformats.org/spreadsheetml/2006/main" count="173" uniqueCount="64">
  <si>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</si>
  <si>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</si>
  <si>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</si>
  <si>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</si>
  <si>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</si>
  <si>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</si>
  <si>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</si>
  <si>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</si>
  <si>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</si>
  <si>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</si>
  <si>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</si>
  <si>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</si>
  <si>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</si>
  <si>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</si>
  <si>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</si>
  <si>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</si>
  <si>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</si>
  <si>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</si>
  <si>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</si>
  <si>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</si>
  <si>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</si>
  <si>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</si>
  <si>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</si>
  <si>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</si>
  <si>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</si>
  <si>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</si>
  <si>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</si>
  <si>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</si>
  <si>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</si>
  <si>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</si>
  <si>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</si>
  <si>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</si>
  <si>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</si>
  <si>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</si>
  <si>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</si>
  <si>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</si>
  <si>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</si>
  <si>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</si>
  <si>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</si>
  <si>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</si>
  <si>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</si>
  <si>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</si>
  <si>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</si>
  <si>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</si>
  <si>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</si>
  <si>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MENYAIKINA Kristina</t>
  </si>
  <si>
    <t>RUS</t>
  </si>
  <si>
    <t>BLZHAITYTE Meda</t>
  </si>
  <si>
    <t>LIT</t>
  </si>
  <si>
    <t>CHARNUKHA Tatsiana</t>
  </si>
  <si>
    <t>BLR</t>
  </si>
  <si>
    <t xml:space="preserve"> Чернуха Татьяна</t>
  </si>
  <si>
    <t>ARAGOZZINI Giulia</t>
  </si>
  <si>
    <t>ITA</t>
  </si>
  <si>
    <t>NIKITINA Oksana</t>
  </si>
  <si>
    <t>UKR</t>
  </si>
  <si>
    <t>Weight category 64F  кg.</t>
  </si>
  <si>
    <t>2</t>
  </si>
  <si>
    <t>4</t>
  </si>
  <si>
    <t>3</t>
  </si>
  <si>
    <t>4:0</t>
  </si>
  <si>
    <t>3:1</t>
  </si>
  <si>
    <t>3:0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</si>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</sst>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178" fontId="11" fillId="0" borderId="22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28" fillId="5" borderId="26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7" xfId="15" applyFont="1" applyFill="1" applyBorder="1" applyAlignment="1" applyProtection="1">
      <alignment horizontal="center" vertical="center" wrapText="1"/>
      <protection/>
    </xf>
    <xf numFmtId="0" fontId="0" fillId="0" borderId="28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24" xfId="0" applyFont="1" applyFill="1" applyBorder="1" applyAlignment="1">
      <alignment horizontal="center" vertical="center"/>
    </xf>
    <xf numFmtId="0" fontId="31" fillId="6" borderId="25" xfId="0" applyFont="1" applyFill="1" applyBorder="1" applyAlignment="1">
      <alignment horizontal="center" vertical="center"/>
    </xf>
    <xf numFmtId="0" fontId="30" fillId="7" borderId="0" xfId="15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7" borderId="36" xfId="16" applyFont="1" applyFill="1" applyBorder="1" applyAlignment="1">
      <alignment horizontal="center" vertical="center" wrapText="1"/>
    </xf>
    <xf numFmtId="178" fontId="12" fillId="7" borderId="23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23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7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6" xfId="15" applyFont="1" applyBorder="1" applyAlignment="1">
      <alignment horizontal="left" vertical="center" wrapText="1"/>
    </xf>
    <xf numFmtId="0" fontId="13" fillId="0" borderId="36" xfId="15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9" fillId="0" borderId="36" xfId="15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36" xfId="15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6" borderId="34" xfId="0" applyFont="1" applyFill="1" applyBorder="1" applyAlignment="1">
      <alignment horizontal="center" vertical="center" wrapText="1"/>
    </xf>
    <xf numFmtId="0" fontId="38" fillId="6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37" fillId="7" borderId="53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6" borderId="8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8" fillId="7" borderId="2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7" borderId="8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46" fillId="3" borderId="9" xfId="0" applyNumberFormat="1" applyFont="1" applyFill="1" applyBorder="1" applyAlignment="1">
      <alignment horizontal="center" vertical="center"/>
    </xf>
    <xf numFmtId="0" fontId="46" fillId="3" borderId="29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41" fillId="0" borderId="26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7" xfId="15" applyNumberFormat="1" applyFont="1" applyFill="1" applyBorder="1" applyAlignment="1">
      <alignment horizontal="center" vertical="center" wrapText="1"/>
    </xf>
    <xf numFmtId="0" fontId="3" fillId="9" borderId="26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7" xfId="15" applyNumberFormat="1" applyFont="1" applyFill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1" sqref="A1:H24"/>
    </sheetView>
  </sheetViews>
  <sheetFormatPr defaultColWidth="9.140625" defaultRowHeight="12.75"/>
  <sheetData>
    <row r="1" spans="1:8" ht="40.5" customHeight="1" thickBot="1">
      <c r="A1" s="132" t="str">
        <f>'[1]реквизиты'!$A$2</f>
        <v>European Championship among junior (M-F) /1992-93/</v>
      </c>
      <c r="B1" s="133"/>
      <c r="C1" s="133"/>
      <c r="D1" s="133"/>
      <c r="E1" s="133"/>
      <c r="F1" s="133"/>
      <c r="G1" s="133"/>
      <c r="H1" s="134"/>
    </row>
    <row r="2" spans="1:8" ht="12.75">
      <c r="A2" s="135" t="str">
        <f>'[1]реквизиты'!$A$3</f>
        <v>April 5-9, 2012    Bucharest (Romania)</v>
      </c>
      <c r="B2" s="135"/>
      <c r="C2" s="135"/>
      <c r="D2" s="135"/>
      <c r="E2" s="135"/>
      <c r="F2" s="135"/>
      <c r="G2" s="135"/>
      <c r="H2" s="135"/>
    </row>
    <row r="3" spans="1:8" ht="18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8" ht="45" customHeight="1">
      <c r="A4" s="140" t="str">
        <f>'пр.взв.'!A4</f>
        <v>Weight category 64F  кg.</v>
      </c>
      <c r="B4" s="140"/>
      <c r="C4" s="140"/>
      <c r="D4" s="140"/>
      <c r="E4" s="140"/>
      <c r="F4" s="140"/>
      <c r="G4" s="140"/>
      <c r="H4" s="140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7" t="s">
        <v>30</v>
      </c>
      <c r="B6" s="141" t="str">
        <f>VLOOKUP(J6,'пр.взв.'!B7:F22,2,FALSE)</f>
        <v>BLZHAITYTE Meda</v>
      </c>
      <c r="C6" s="141"/>
      <c r="D6" s="141"/>
      <c r="E6" s="141"/>
      <c r="F6" s="141"/>
      <c r="G6" s="141"/>
      <c r="H6" s="143">
        <f>VLOOKUP(J6,'пр.взв.'!B7:F22,3,FALSE)</f>
        <v>1993</v>
      </c>
      <c r="I6" s="71"/>
      <c r="J6" s="72">
        <f>'пр.хода'!K14</f>
        <v>2</v>
      </c>
    </row>
    <row r="7" spans="1:10" ht="18" customHeight="1">
      <c r="A7" s="138"/>
      <c r="B7" s="142"/>
      <c r="C7" s="142"/>
      <c r="D7" s="142"/>
      <c r="E7" s="142"/>
      <c r="F7" s="142"/>
      <c r="G7" s="142"/>
      <c r="H7" s="144"/>
      <c r="I7" s="71"/>
      <c r="J7" s="72"/>
    </row>
    <row r="8" spans="1:10" ht="18" customHeight="1">
      <c r="A8" s="138"/>
      <c r="B8" s="145" t="str">
        <f>VLOOKUP(J6,'пр.взв.'!B7:F22,4,FALSE)</f>
        <v>LIT</v>
      </c>
      <c r="C8" s="145"/>
      <c r="D8" s="145"/>
      <c r="E8" s="145"/>
      <c r="F8" s="145"/>
      <c r="G8" s="145"/>
      <c r="H8" s="146"/>
      <c r="I8" s="71"/>
      <c r="J8" s="72"/>
    </row>
    <row r="9" spans="1:10" ht="18.75" customHeight="1" thickBot="1">
      <c r="A9" s="139"/>
      <c r="B9" s="147"/>
      <c r="C9" s="147"/>
      <c r="D9" s="147"/>
      <c r="E9" s="147"/>
      <c r="F9" s="147"/>
      <c r="G9" s="147"/>
      <c r="H9" s="14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9" t="s">
        <v>31</v>
      </c>
      <c r="B11" s="141" t="str">
        <f>VLOOKUP(J11,'пр.взв.'!B2:F27,2,FALSE)</f>
        <v>MENYAIKINA Kristina</v>
      </c>
      <c r="C11" s="141"/>
      <c r="D11" s="141"/>
      <c r="E11" s="141"/>
      <c r="F11" s="141"/>
      <c r="G11" s="141"/>
      <c r="H11" s="143">
        <f>VLOOKUP(J11,'пр.взв.'!B2:F27,3,FALSE)</f>
        <v>1994</v>
      </c>
      <c r="I11" s="71"/>
      <c r="J11" s="72">
        <f>'пр.хода'!N8</f>
        <v>1</v>
      </c>
    </row>
    <row r="12" spans="1:10" ht="18" customHeight="1">
      <c r="A12" s="150"/>
      <c r="B12" s="142" t="e">
        <f>VLOOKUP(J12,'пр.взв.'!B3:F28,2,FALSE)</f>
        <v>#N/A</v>
      </c>
      <c r="C12" s="142"/>
      <c r="D12" s="142"/>
      <c r="E12" s="142"/>
      <c r="F12" s="142"/>
      <c r="G12" s="142"/>
      <c r="H12" s="144"/>
      <c r="I12" s="71"/>
      <c r="J12" s="72"/>
    </row>
    <row r="13" spans="1:10" ht="18" customHeight="1">
      <c r="A13" s="150"/>
      <c r="B13" s="145" t="str">
        <f>VLOOKUP(J11,'пр.взв.'!B2:F27,4,FALSE)</f>
        <v>RUS</v>
      </c>
      <c r="C13" s="145"/>
      <c r="D13" s="145"/>
      <c r="E13" s="145"/>
      <c r="F13" s="145"/>
      <c r="G13" s="145"/>
      <c r="H13" s="146"/>
      <c r="I13" s="71"/>
      <c r="J13" s="72"/>
    </row>
    <row r="14" spans="1:10" ht="18.75" customHeight="1" thickBot="1">
      <c r="A14" s="151"/>
      <c r="B14" s="147" t="e">
        <f>VLOOKUP(J12,'пр.взв.'!B3:F28,4,FALSE)</f>
        <v>#N/A</v>
      </c>
      <c r="C14" s="147"/>
      <c r="D14" s="147"/>
      <c r="E14" s="147"/>
      <c r="F14" s="147"/>
      <c r="G14" s="147"/>
      <c r="H14" s="14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7" t="s">
        <v>32</v>
      </c>
      <c r="B16" s="141" t="str">
        <f>VLOOKUP(J16,'пр.взв.'!B1:F32,2,FALSE)</f>
        <v>CHARNUKHA Tatsiana</v>
      </c>
      <c r="C16" s="141"/>
      <c r="D16" s="141"/>
      <c r="E16" s="141"/>
      <c r="F16" s="141"/>
      <c r="G16" s="141"/>
      <c r="H16" s="143">
        <f>VLOOKUP(J16,'пр.взв.'!B1:F32,3,FALSE)</f>
        <v>1993</v>
      </c>
      <c r="I16" s="71"/>
      <c r="J16" s="72">
        <f>'пр.хода'!E29</f>
        <v>3</v>
      </c>
    </row>
    <row r="17" spans="1:10" ht="18" customHeight="1">
      <c r="A17" s="127"/>
      <c r="B17" s="142" t="e">
        <f>VLOOKUP(J17,'пр.взв.'!B2:F33,2,FALSE)</f>
        <v>#N/A</v>
      </c>
      <c r="C17" s="142"/>
      <c r="D17" s="142"/>
      <c r="E17" s="142"/>
      <c r="F17" s="142"/>
      <c r="G17" s="142"/>
      <c r="H17" s="144"/>
      <c r="I17" s="71"/>
      <c r="J17" s="72"/>
    </row>
    <row r="18" spans="1:10" ht="18" customHeight="1">
      <c r="A18" s="127"/>
      <c r="B18" s="145" t="str">
        <f>VLOOKUP(J16,'пр.взв.'!B1:F32,4,FALSE)</f>
        <v>BLR</v>
      </c>
      <c r="C18" s="145"/>
      <c r="D18" s="145"/>
      <c r="E18" s="145"/>
      <c r="F18" s="145"/>
      <c r="G18" s="145"/>
      <c r="H18" s="146"/>
      <c r="I18" s="71"/>
      <c r="J18" s="72"/>
    </row>
    <row r="19" spans="1:10" ht="18.75" customHeight="1" thickBot="1">
      <c r="A19" s="128"/>
      <c r="B19" s="147" t="e">
        <f>VLOOKUP(J17,'пр.взв.'!B2:F33,4,FALSE)</f>
        <v>#N/A</v>
      </c>
      <c r="C19" s="147"/>
      <c r="D19" s="147"/>
      <c r="E19" s="147"/>
      <c r="F19" s="147"/>
      <c r="G19" s="147"/>
      <c r="H19" s="14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7" t="s">
        <v>32</v>
      </c>
      <c r="B21" s="141" t="str">
        <f>VLOOKUP(J21,'пр.взв.'!B2:F37,2,FALSE)</f>
        <v>ARAGOZZINI Giulia</v>
      </c>
      <c r="C21" s="141"/>
      <c r="D21" s="141"/>
      <c r="E21" s="141"/>
      <c r="F21" s="141"/>
      <c r="G21" s="141"/>
      <c r="H21" s="143">
        <f>VLOOKUP(J21,'пр.взв.'!B2:F37,3,FALSE)</f>
        <v>1992</v>
      </c>
      <c r="I21" s="71"/>
      <c r="J21" s="72">
        <f>'пр.хода'!L29</f>
        <v>4</v>
      </c>
    </row>
    <row r="22" spans="1:10" ht="18" customHeight="1">
      <c r="A22" s="127"/>
      <c r="B22" s="142" t="e">
        <f>VLOOKUP(J22,'пр.взв.'!B3:F38,2,FALSE)</f>
        <v>#N/A</v>
      </c>
      <c r="C22" s="142"/>
      <c r="D22" s="142"/>
      <c r="E22" s="142"/>
      <c r="F22" s="142"/>
      <c r="G22" s="142"/>
      <c r="H22" s="144"/>
      <c r="I22" s="71"/>
      <c r="J22" s="72"/>
    </row>
    <row r="23" spans="1:9" ht="18" customHeight="1">
      <c r="A23" s="127"/>
      <c r="B23" s="145" t="str">
        <f>VLOOKUP(J21,'пр.взв.'!B2:F37,4,FALSE)</f>
        <v>ITA</v>
      </c>
      <c r="C23" s="145"/>
      <c r="D23" s="145"/>
      <c r="E23" s="145"/>
      <c r="F23" s="145"/>
      <c r="G23" s="145"/>
      <c r="H23" s="146"/>
      <c r="I23" s="71"/>
    </row>
    <row r="24" spans="1:9" ht="18.75" customHeight="1" thickBot="1">
      <c r="A24" s="128"/>
      <c r="B24" s="147" t="e">
        <f>VLOOKUP(J22,'пр.взв.'!B3:F38,4,FALSE)</f>
        <v>#N/A</v>
      </c>
      <c r="C24" s="147"/>
      <c r="D24" s="147"/>
      <c r="E24" s="147"/>
      <c r="F24" s="147"/>
      <c r="G24" s="147"/>
      <c r="H24" s="14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52"/>
      <c r="B28" s="153"/>
      <c r="C28" s="153"/>
      <c r="D28" s="153"/>
      <c r="E28" s="153"/>
      <c r="F28" s="153"/>
      <c r="G28" s="153"/>
      <c r="H28" s="143"/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9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2:11" ht="53.25" customHeight="1">
      <c r="B2" s="81"/>
      <c r="C2" s="81"/>
      <c r="D2" s="184" t="str">
        <f>HYPERLINK('[1]реквизиты'!$A$2)</f>
        <v>European Championship among junior (M-F) /1992-93/</v>
      </c>
      <c r="E2" s="184"/>
      <c r="F2" s="184"/>
      <c r="G2" s="184"/>
      <c r="H2" s="184"/>
      <c r="I2" s="184"/>
      <c r="J2" s="184"/>
      <c r="K2" s="81"/>
    </row>
    <row r="3" spans="1:11" ht="18" customHeight="1">
      <c r="A3" s="186" t="str">
        <f>'пр.взв.'!A4</f>
        <v>Weight category 64F  кg.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27.75" customHeight="1" hidden="1" thickBot="1">
      <c r="A4" s="181" t="s">
        <v>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2"/>
      <c r="B6" s="159">
        <f>'пр.хода'!C27</f>
        <v>5</v>
      </c>
      <c r="C6" s="175" t="s">
        <v>18</v>
      </c>
      <c r="D6" s="177" t="str">
        <f>VLOOKUP(B6,'пр.взв.'!B7:E22,2,FALSE)</f>
        <v>NIKITINA Oksana</v>
      </c>
      <c r="E6" s="170">
        <f>VLOOKUP(B6,'пр.взв.'!B7:E22,3,FALSE)</f>
        <v>1993</v>
      </c>
      <c r="F6" s="171" t="str">
        <f>VLOOKUP(B6,'пр.взв.'!B7:E22,4,FALSE)</f>
        <v>UKR</v>
      </c>
      <c r="G6" s="124"/>
      <c r="H6" s="125"/>
      <c r="I6" s="124"/>
      <c r="J6" s="125"/>
      <c r="K6" s="55" t="s">
        <v>21</v>
      </c>
    </row>
    <row r="7" spans="1:11" ht="19.5" customHeight="1" hidden="1" thickBot="1">
      <c r="A7" s="173"/>
      <c r="B7" s="160"/>
      <c r="C7" s="176"/>
      <c r="D7" s="178"/>
      <c r="E7" s="166"/>
      <c r="F7" s="168"/>
      <c r="G7" s="158"/>
      <c r="H7" s="126"/>
      <c r="I7" s="158"/>
      <c r="J7" s="126"/>
      <c r="K7" s="56" t="s">
        <v>1</v>
      </c>
    </row>
    <row r="8" spans="1:11" ht="19.5" customHeight="1" hidden="1">
      <c r="A8" s="173"/>
      <c r="B8" s="159">
        <f>'пр.хода'!C31</f>
        <v>3</v>
      </c>
      <c r="C8" s="161" t="s">
        <v>19</v>
      </c>
      <c r="D8" s="163" t="str">
        <f>VLOOKUP(B8,'пр.взв.'!B7:E22,2,FALSE)</f>
        <v>CHARNUKHA Tatsiana</v>
      </c>
      <c r="E8" s="165">
        <f>VLOOKUP(B8,'пр.взв.'!B7:E22,3,FALSE)</f>
        <v>1993</v>
      </c>
      <c r="F8" s="167" t="str">
        <f>VLOOKUP(B8,'пр.взв.'!B7:E22,4,FALSE)</f>
        <v>BLR</v>
      </c>
      <c r="G8" s="169"/>
      <c r="H8" s="125"/>
      <c r="I8" s="124"/>
      <c r="J8" s="125"/>
      <c r="K8" s="56" t="s">
        <v>22</v>
      </c>
    </row>
    <row r="9" spans="1:11" ht="19.5" customHeight="1" hidden="1" thickBot="1">
      <c r="A9" s="174"/>
      <c r="B9" s="160"/>
      <c r="C9" s="162"/>
      <c r="D9" s="164"/>
      <c r="E9" s="166"/>
      <c r="F9" s="168"/>
      <c r="G9" s="158"/>
      <c r="H9" s="126"/>
      <c r="I9" s="158"/>
      <c r="J9" s="126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2"/>
      <c r="B12" s="159">
        <f>'пр.хода'!H27</f>
        <v>0</v>
      </c>
      <c r="C12" s="175" t="s">
        <v>18</v>
      </c>
      <c r="D12" s="177" t="e">
        <f>VLOOKUP(B12,'пр.взв.'!B1:E28,2,FALSE)</f>
        <v>#N/A</v>
      </c>
      <c r="E12" s="170" t="e">
        <f>VLOOKUP(B12,'пр.взв.'!B1:E28,3,FALSE)</f>
        <v>#N/A</v>
      </c>
      <c r="F12" s="171" t="e">
        <f>VLOOKUP(B12,'пр.взв.'!B1:E28,4,FALSE)</f>
        <v>#N/A</v>
      </c>
      <c r="G12" s="124"/>
      <c r="H12" s="125"/>
      <c r="I12" s="124"/>
      <c r="J12" s="125"/>
      <c r="K12" s="55" t="s">
        <v>21</v>
      </c>
    </row>
    <row r="13" spans="1:11" ht="14.25" hidden="1" thickBot="1">
      <c r="A13" s="173"/>
      <c r="B13" s="160"/>
      <c r="C13" s="176"/>
      <c r="D13" s="178"/>
      <c r="E13" s="166"/>
      <c r="F13" s="168"/>
      <c r="G13" s="158"/>
      <c r="H13" s="126"/>
      <c r="I13" s="158"/>
      <c r="J13" s="126"/>
      <c r="K13" s="56" t="s">
        <v>1</v>
      </c>
    </row>
    <row r="14" spans="1:11" ht="19.5" customHeight="1" hidden="1">
      <c r="A14" s="173"/>
      <c r="B14" s="159">
        <f>'пр.хода'!H31</f>
        <v>0</v>
      </c>
      <c r="C14" s="161" t="s">
        <v>19</v>
      </c>
      <c r="D14" s="163" t="e">
        <f>VLOOKUP(B14,'пр.взв.'!B1:E28,2,FALSE)</f>
        <v>#N/A</v>
      </c>
      <c r="E14" s="165" t="e">
        <f>VLOOKUP(B14,'пр.взв.'!B1:E28,3,FALSE)</f>
        <v>#N/A</v>
      </c>
      <c r="F14" s="167" t="e">
        <f>VLOOKUP(B14,'пр.взв.'!B1:E28,4,FALSE)</f>
        <v>#N/A</v>
      </c>
      <c r="G14" s="169"/>
      <c r="H14" s="125"/>
      <c r="I14" s="124"/>
      <c r="J14" s="125"/>
      <c r="K14" s="56" t="s">
        <v>22</v>
      </c>
    </row>
    <row r="15" spans="1:11" ht="19.5" customHeight="1" hidden="1" thickBot="1">
      <c r="A15" s="174"/>
      <c r="B15" s="160"/>
      <c r="C15" s="162"/>
      <c r="D15" s="164"/>
      <c r="E15" s="166"/>
      <c r="F15" s="168"/>
      <c r="G15" s="158"/>
      <c r="H15" s="126"/>
      <c r="I15" s="158"/>
      <c r="J15" s="126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2" t="s">
        <v>20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2"/>
      <c r="B20" s="159">
        <f>'пр.хода'!I9</f>
        <v>1</v>
      </c>
      <c r="C20" s="175" t="s">
        <v>18</v>
      </c>
      <c r="D20" s="177" t="str">
        <f>VLOOKUP(B20,'пр.взв.'!B7:E22,2,FALSE)</f>
        <v>MENYAIKINA Kristina</v>
      </c>
      <c r="E20" s="170">
        <f>VLOOKUP(B20,'пр.взв.'!B7:E22,3,FALSE)</f>
        <v>1994</v>
      </c>
      <c r="F20" s="170" t="str">
        <f>VLOOKUP(B20,'пр.взв.'!B7:E22,4,FALSE)</f>
        <v>RUS</v>
      </c>
      <c r="G20" s="124"/>
      <c r="H20" s="125"/>
      <c r="I20" s="124"/>
      <c r="J20" s="125"/>
      <c r="K20" s="55" t="s">
        <v>21</v>
      </c>
    </row>
    <row r="21" spans="1:11" ht="14.25" thickBot="1">
      <c r="A21" s="173"/>
      <c r="B21" s="160"/>
      <c r="C21" s="176"/>
      <c r="D21" s="178"/>
      <c r="E21" s="166"/>
      <c r="F21" s="166"/>
      <c r="G21" s="158"/>
      <c r="H21" s="126"/>
      <c r="I21" s="158"/>
      <c r="J21" s="126"/>
      <c r="K21" s="56" t="s">
        <v>1</v>
      </c>
    </row>
    <row r="22" spans="1:11" ht="13.5">
      <c r="A22" s="173"/>
      <c r="B22" s="159">
        <f>'пр.хода'!I19</f>
        <v>2</v>
      </c>
      <c r="C22" s="161" t="s">
        <v>19</v>
      </c>
      <c r="D22" s="183" t="str">
        <f>VLOOKUP(B22,'пр.взв.'!B7:E22,2,FALSE)</f>
        <v>BLZHAITYTE Meda</v>
      </c>
      <c r="E22" s="165">
        <f>VLOOKUP(B22,'пр.взв.'!B7:E22,3,FALSE)</f>
        <v>1993</v>
      </c>
      <c r="F22" s="165" t="str">
        <f>VLOOKUP(B22,'пр.взв.'!B7:E22,4,FALSE)</f>
        <v>LIT</v>
      </c>
      <c r="G22" s="169"/>
      <c r="H22" s="125"/>
      <c r="I22" s="124"/>
      <c r="J22" s="125"/>
      <c r="K22" s="56" t="s">
        <v>22</v>
      </c>
    </row>
    <row r="23" spans="1:11" ht="13.5" thickBot="1">
      <c r="A23" s="174"/>
      <c r="B23" s="160"/>
      <c r="C23" s="162"/>
      <c r="D23" s="178"/>
      <c r="E23" s="166"/>
      <c r="F23" s="166"/>
      <c r="G23" s="158"/>
      <c r="H23" s="126"/>
      <c r="I23" s="158"/>
      <c r="J23" s="126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5" t="str">
        <f>'[1]реквизиты'!$G$8</f>
        <v>R. Baboyan</v>
      </c>
      <c r="I25" s="185"/>
      <c r="J25" s="185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5" t="str">
        <f>'[1]реквизиты'!$G$10</f>
        <v>A. Sheyko</v>
      </c>
      <c r="I27" s="185"/>
      <c r="J27" s="185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6" t="s">
        <v>9</v>
      </c>
      <c r="B1" s="196"/>
      <c r="C1" s="196"/>
      <c r="D1" s="196"/>
      <c r="E1" s="196"/>
      <c r="F1" s="196"/>
    </row>
    <row r="2" spans="1:6" ht="41.25" customHeight="1">
      <c r="A2" s="195" t="str">
        <f>HYPERLINK('[1]реквизиты'!$A$2)</f>
        <v>European Championship among junior (M-F) /1992-93/</v>
      </c>
      <c r="B2" s="195"/>
      <c r="C2" s="195"/>
      <c r="D2" s="195"/>
      <c r="E2" s="195"/>
      <c r="F2" s="195"/>
    </row>
    <row r="3" spans="1:10" ht="26.25" customHeight="1">
      <c r="A3" s="197" t="str">
        <f>HYPERLINK('[1]реквизиты'!$A$3)</f>
        <v>April 5-9, 2012    Bucharest (Romania)</v>
      </c>
      <c r="B3" s="197"/>
      <c r="C3" s="197"/>
      <c r="D3" s="197"/>
      <c r="E3" s="197"/>
      <c r="F3" s="197"/>
      <c r="G3" s="10"/>
      <c r="H3" s="10"/>
      <c r="I3" s="10"/>
      <c r="J3" s="11"/>
    </row>
    <row r="4" spans="1:10" ht="21.75" customHeight="1" thickBot="1">
      <c r="A4" s="190" t="s">
        <v>56</v>
      </c>
      <c r="B4" s="190"/>
      <c r="C4" s="190"/>
      <c r="D4" s="190"/>
      <c r="E4" s="190"/>
      <c r="F4" s="190"/>
      <c r="G4" s="10"/>
      <c r="H4" s="10"/>
      <c r="I4" s="10"/>
      <c r="J4" s="11"/>
    </row>
    <row r="5" spans="1:6" ht="12.75" customHeight="1">
      <c r="A5" s="191" t="s">
        <v>3</v>
      </c>
      <c r="B5" s="193" t="s">
        <v>4</v>
      </c>
      <c r="C5" s="191" t="s">
        <v>5</v>
      </c>
      <c r="D5" s="191" t="s">
        <v>27</v>
      </c>
      <c r="E5" s="191" t="s">
        <v>7</v>
      </c>
      <c r="F5" s="191" t="s">
        <v>8</v>
      </c>
    </row>
    <row r="6" spans="1:6" ht="12.75" customHeight="1" thickBot="1">
      <c r="A6" s="192" t="s">
        <v>3</v>
      </c>
      <c r="B6" s="194"/>
      <c r="C6" s="192" t="s">
        <v>5</v>
      </c>
      <c r="D6" s="192" t="s">
        <v>6</v>
      </c>
      <c r="E6" s="192" t="s">
        <v>7</v>
      </c>
      <c r="F6" s="192" t="s">
        <v>8</v>
      </c>
    </row>
    <row r="7" spans="1:6" ht="12.75" customHeight="1">
      <c r="A7" s="207"/>
      <c r="B7" s="203">
        <v>1</v>
      </c>
      <c r="C7" s="205" t="s">
        <v>45</v>
      </c>
      <c r="D7" s="201">
        <v>1994</v>
      </c>
      <c r="E7" s="201" t="s">
        <v>46</v>
      </c>
      <c r="F7" s="199"/>
    </row>
    <row r="8" spans="1:6" ht="12.75" customHeight="1">
      <c r="A8" s="208"/>
      <c r="B8" s="204"/>
      <c r="C8" s="206"/>
      <c r="D8" s="202"/>
      <c r="E8" s="202"/>
      <c r="F8" s="200"/>
    </row>
    <row r="9" spans="1:6" ht="12.75" customHeight="1">
      <c r="A9" s="188"/>
      <c r="B9" s="203">
        <v>2</v>
      </c>
      <c r="C9" s="205" t="s">
        <v>47</v>
      </c>
      <c r="D9" s="201">
        <v>1993</v>
      </c>
      <c r="E9" s="201" t="s">
        <v>48</v>
      </c>
      <c r="F9" s="189"/>
    </row>
    <row r="10" spans="1:6" ht="12.75" customHeight="1">
      <c r="A10" s="188"/>
      <c r="B10" s="204"/>
      <c r="C10" s="206"/>
      <c r="D10" s="202"/>
      <c r="E10" s="202"/>
      <c r="F10" s="189"/>
    </row>
    <row r="11" spans="1:6" ht="12.75" customHeight="1">
      <c r="A11" s="188"/>
      <c r="B11" s="203">
        <v>3</v>
      </c>
      <c r="C11" s="209" t="s">
        <v>49</v>
      </c>
      <c r="D11" s="201">
        <v>1993</v>
      </c>
      <c r="E11" s="201" t="s">
        <v>50</v>
      </c>
      <c r="F11" s="189"/>
    </row>
    <row r="12" spans="1:6" ht="15" customHeight="1">
      <c r="A12" s="188"/>
      <c r="B12" s="204"/>
      <c r="C12" s="210" t="s">
        <v>51</v>
      </c>
      <c r="D12" s="202"/>
      <c r="E12" s="202"/>
      <c r="F12" s="189"/>
    </row>
    <row r="13" spans="1:6" ht="12.75" customHeight="1">
      <c r="A13" s="188"/>
      <c r="B13" s="203">
        <v>4</v>
      </c>
      <c r="C13" s="205" t="s">
        <v>52</v>
      </c>
      <c r="D13" s="201">
        <v>1992</v>
      </c>
      <c r="E13" s="201" t="s">
        <v>53</v>
      </c>
      <c r="F13" s="189"/>
    </row>
    <row r="14" spans="1:6" ht="15" customHeight="1">
      <c r="A14" s="188"/>
      <c r="B14" s="204"/>
      <c r="C14" s="206"/>
      <c r="D14" s="202"/>
      <c r="E14" s="202"/>
      <c r="F14" s="189"/>
    </row>
    <row r="15" spans="1:6" ht="15" customHeight="1">
      <c r="A15" s="188"/>
      <c r="B15" s="203">
        <v>5</v>
      </c>
      <c r="C15" s="205" t="s">
        <v>54</v>
      </c>
      <c r="D15" s="201">
        <v>1993</v>
      </c>
      <c r="E15" s="201" t="s">
        <v>55</v>
      </c>
      <c r="F15" s="189"/>
    </row>
    <row r="16" spans="1:6" ht="15.75" customHeight="1">
      <c r="A16" s="188"/>
      <c r="B16" s="204"/>
      <c r="C16" s="206"/>
      <c r="D16" s="202"/>
      <c r="E16" s="202"/>
      <c r="F16" s="189"/>
    </row>
    <row r="17" spans="1:6" ht="12.75" customHeight="1">
      <c r="A17" s="188"/>
      <c r="B17" s="211">
        <v>6</v>
      </c>
      <c r="C17" s="212"/>
      <c r="D17" s="213"/>
      <c r="E17" s="213"/>
      <c r="F17" s="189"/>
    </row>
    <row r="18" spans="1:6" ht="15" customHeight="1">
      <c r="A18" s="188"/>
      <c r="B18" s="211"/>
      <c r="C18" s="212"/>
      <c r="D18" s="213"/>
      <c r="E18" s="213"/>
      <c r="F18" s="189"/>
    </row>
    <row r="19" spans="1:6" ht="12.75" customHeight="1">
      <c r="A19" s="188"/>
      <c r="B19" s="211">
        <v>7</v>
      </c>
      <c r="C19" s="212"/>
      <c r="D19" s="213"/>
      <c r="E19" s="213"/>
      <c r="F19" s="189"/>
    </row>
    <row r="20" spans="1:6" ht="15" customHeight="1">
      <c r="A20" s="188"/>
      <c r="B20" s="211"/>
      <c r="C20" s="212"/>
      <c r="D20" s="213"/>
      <c r="E20" s="213"/>
      <c r="F20" s="189"/>
    </row>
    <row r="21" spans="1:6" ht="12.75" customHeight="1">
      <c r="A21" s="188"/>
      <c r="B21" s="211">
        <v>8</v>
      </c>
      <c r="C21" s="212"/>
      <c r="D21" s="213"/>
      <c r="E21" s="213"/>
      <c r="F21" s="189"/>
    </row>
    <row r="22" spans="1:6" ht="15" customHeight="1" thickBot="1">
      <c r="A22" s="214"/>
      <c r="B22" s="211"/>
      <c r="C22" s="212"/>
      <c r="D22" s="213"/>
      <c r="E22" s="213"/>
      <c r="F22" s="198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1">
      <selection activeCell="L1" sqref="A1:L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8" t="str">
        <f>'пр.хода'!K1</f>
        <v>European Championship among junior (M-F) /1992-93/</v>
      </c>
      <c r="D1" s="219"/>
      <c r="E1" s="219"/>
      <c r="F1" s="219"/>
      <c r="G1" s="219"/>
      <c r="H1" s="219"/>
      <c r="I1" s="219"/>
      <c r="J1" s="220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1" t="str">
        <f>'пр.хода'!K2</f>
        <v>April 5-9, 2012    Bucharest (Romania)</v>
      </c>
      <c r="D2" s="221"/>
      <c r="E2" s="221"/>
      <c r="F2" s="221"/>
      <c r="G2" s="221"/>
      <c r="H2" s="221"/>
      <c r="I2" s="221"/>
      <c r="J2" s="221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2" t="str">
        <f>HYPERLINK('пр.взв.'!A4)</f>
        <v>Weight category 64F  кg.</v>
      </c>
      <c r="D3" s="223"/>
      <c r="E3" s="223"/>
      <c r="F3" s="223"/>
      <c r="G3" s="223"/>
      <c r="H3" s="223"/>
      <c r="I3" s="223"/>
      <c r="J3" s="224"/>
      <c r="K3" s="37"/>
      <c r="L3" s="37"/>
      <c r="M3" s="37"/>
    </row>
    <row r="4" spans="1:13" ht="16.5" thickBot="1">
      <c r="A4" s="217" t="s">
        <v>0</v>
      </c>
      <c r="B4" s="217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5">
        <v>1</v>
      </c>
      <c r="B5" s="227" t="str">
        <f>VLOOKUP(A5,'пр.взв.'!B7:C22,2,FALSE)</f>
        <v>MENYAIKINA Kristina</v>
      </c>
      <c r="C5" s="229">
        <f>VLOOKUP(B5,'пр.взв.'!C7:D22,2,FALSE)</f>
        <v>1994</v>
      </c>
      <c r="D5" s="231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6"/>
      <c r="B6" s="228"/>
      <c r="C6" s="230"/>
      <c r="D6" s="232"/>
      <c r="E6" s="215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3">
        <v>5</v>
      </c>
      <c r="B7" s="234" t="str">
        <f>VLOOKUP(A7,'пр.взв.'!B9:C24,2,FALSE)</f>
        <v>NIKITINA Oksana</v>
      </c>
      <c r="C7" s="235">
        <f>VLOOKUP(B7,'пр.взв.'!C9:D24,2,FALSE)</f>
        <v>1993</v>
      </c>
      <c r="D7" s="236" t="str">
        <f>VLOOKUP(A7,'пр.взв.'!B5:E20,4,FALSE)</f>
        <v>UKR</v>
      </c>
      <c r="E7" s="216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6"/>
      <c r="B8" s="228"/>
      <c r="C8" s="230"/>
      <c r="D8" s="237"/>
      <c r="E8" s="17"/>
      <c r="F8" s="19"/>
      <c r="G8" s="215"/>
      <c r="H8" s="23"/>
      <c r="I8" s="17"/>
      <c r="J8" s="17"/>
      <c r="K8" s="17"/>
      <c r="L8" s="17"/>
      <c r="M8" s="17"/>
    </row>
    <row r="9" spans="1:13" ht="15" customHeight="1" thickBot="1">
      <c r="A9" s="225">
        <v>3</v>
      </c>
      <c r="B9" s="227" t="str">
        <f>VLOOKUP(A9,'пр.взв.'!B11:C26,2,FALSE)</f>
        <v>CHARNUKHA Tatsiana</v>
      </c>
      <c r="C9" s="229">
        <f>VLOOKUP(B9,'пр.взв.'!C11:D26,2,FALSE)</f>
        <v>1993</v>
      </c>
      <c r="D9" s="231" t="str">
        <f>VLOOKUP(A9,'пр.взв.'!B5:E20,4,FALSE)</f>
        <v>BLR</v>
      </c>
      <c r="E9" s="17"/>
      <c r="F9" s="19"/>
      <c r="G9" s="216"/>
      <c r="H9" s="1"/>
      <c r="I9" s="21"/>
      <c r="J9" s="19"/>
      <c r="K9" s="17"/>
      <c r="L9" s="17"/>
      <c r="M9" s="17"/>
    </row>
    <row r="10" spans="1:13" ht="15" customHeight="1">
      <c r="A10" s="226"/>
      <c r="B10" s="228"/>
      <c r="C10" s="230"/>
      <c r="D10" s="232"/>
      <c r="E10" s="215" t="s">
        <v>59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3">
        <v>7</v>
      </c>
      <c r="B11" s="239">
        <f>VLOOKUP(A11,'пр.взв.'!B13:C28,2,FALSE)</f>
        <v>0</v>
      </c>
      <c r="C11" s="241" t="e">
        <f>VLOOKUP(B11,'пр.взв.'!C13:D28,2,FALSE)</f>
        <v>#N/A</v>
      </c>
      <c r="D11" s="243">
        <f>VLOOKUP(A11,'пр.взв.'!B5:E20,4,FALSE)</f>
        <v>0</v>
      </c>
      <c r="E11" s="216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8"/>
      <c r="B12" s="240"/>
      <c r="C12" s="242"/>
      <c r="D12" s="242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5"/>
      <c r="J14" s="30"/>
      <c r="K14" s="20"/>
      <c r="L14" s="20"/>
      <c r="M14" s="17"/>
    </row>
    <row r="15" spans="1:10" ht="15" customHeight="1" thickBot="1">
      <c r="A15" s="217" t="s">
        <v>2</v>
      </c>
      <c r="B15" s="217"/>
      <c r="C15" s="66"/>
      <c r="D15" s="66"/>
      <c r="E15" s="17"/>
      <c r="F15" s="17"/>
      <c r="G15" s="17"/>
      <c r="H15" s="17"/>
      <c r="I15" s="216"/>
      <c r="J15" s="1"/>
    </row>
    <row r="16" spans="1:10" ht="15" customHeight="1" thickBot="1">
      <c r="A16" s="225">
        <v>2</v>
      </c>
      <c r="B16" s="227" t="str">
        <f>VLOOKUP(A16,'пр.взв.'!B7:C22,2,FALSE)</f>
        <v>BLZHAITYTE Meda</v>
      </c>
      <c r="C16" s="229">
        <f>VLOOKUP(B16,'пр.взв.'!C7:D22,2,FALSE)</f>
        <v>1993</v>
      </c>
      <c r="D16" s="231" t="str">
        <f>VLOOKUP(A16,'пр.взв.'!B6:E21,4,FALSE)</f>
        <v>LIT</v>
      </c>
      <c r="E16" s="17"/>
      <c r="F16" s="17"/>
      <c r="G16" s="17"/>
      <c r="H16" s="17"/>
      <c r="I16" s="27"/>
      <c r="J16" s="1"/>
    </row>
    <row r="17" spans="1:10" ht="15" customHeight="1">
      <c r="A17" s="226"/>
      <c r="B17" s="228"/>
      <c r="C17" s="230"/>
      <c r="D17" s="232"/>
      <c r="E17" s="215" t="s">
        <v>57</v>
      </c>
      <c r="F17" s="17"/>
      <c r="G17" s="22"/>
      <c r="H17" s="19"/>
      <c r="I17" s="27"/>
      <c r="J17" s="1"/>
    </row>
    <row r="18" spans="1:10" ht="15" customHeight="1" thickBot="1">
      <c r="A18" s="233">
        <v>6</v>
      </c>
      <c r="B18" s="239">
        <f>VLOOKUP(A18,'пр.взв.'!B9:C24,2,FALSE)</f>
        <v>0</v>
      </c>
      <c r="C18" s="241" t="e">
        <f>VLOOKUP(B18,'пр.взв.'!C9:D24,2,FALSE)</f>
        <v>#N/A</v>
      </c>
      <c r="D18" s="243">
        <f>VLOOKUP(A18,'пр.взв.'!B6:E21,4,FALSE)</f>
        <v>0</v>
      </c>
      <c r="E18" s="216"/>
      <c r="F18" s="18"/>
      <c r="G18" s="21"/>
      <c r="H18" s="19"/>
      <c r="I18" s="27"/>
      <c r="J18" s="1"/>
    </row>
    <row r="19" spans="1:10" ht="15" customHeight="1" thickBot="1">
      <c r="A19" s="226"/>
      <c r="B19" s="244"/>
      <c r="C19" s="245"/>
      <c r="D19" s="242"/>
      <c r="E19" s="17"/>
      <c r="F19" s="19"/>
      <c r="G19" s="215"/>
      <c r="H19" s="23"/>
      <c r="I19" s="27"/>
      <c r="J19" s="1"/>
    </row>
    <row r="20" spans="1:8" ht="15" customHeight="1" thickBot="1">
      <c r="A20" s="225">
        <v>4</v>
      </c>
      <c r="B20" s="227" t="str">
        <f>VLOOKUP(A20,'пр.взв.'!B11:C26,2,FALSE)</f>
        <v>ARAGOZZINI Giulia</v>
      </c>
      <c r="C20" s="229">
        <f>VLOOKUP(B20,'пр.взв.'!C11:D26,2,FALSE)</f>
        <v>1992</v>
      </c>
      <c r="D20" s="231" t="str">
        <f>VLOOKUP(A20,'пр.взв.'!B6:E21,4,FALSE)</f>
        <v>ITA</v>
      </c>
      <c r="E20" s="17"/>
      <c r="F20" s="19"/>
      <c r="G20" s="216"/>
      <c r="H20" s="1"/>
    </row>
    <row r="21" spans="1:8" ht="15" customHeight="1">
      <c r="A21" s="226"/>
      <c r="B21" s="228"/>
      <c r="C21" s="230"/>
      <c r="D21" s="232"/>
      <c r="E21" s="215" t="s">
        <v>58</v>
      </c>
      <c r="F21" s="20"/>
      <c r="G21" s="21"/>
      <c r="H21" s="19"/>
    </row>
    <row r="22" spans="1:8" ht="15" customHeight="1" thickBot="1">
      <c r="A22" s="233">
        <v>8</v>
      </c>
      <c r="B22" s="239">
        <f>VLOOKUP(A22,'пр.взв.'!B13:C28,2,FALSE)</f>
        <v>0</v>
      </c>
      <c r="C22" s="241" t="e">
        <f>VLOOKUP(B22,'пр.взв.'!C13:D28,2,FALSE)</f>
        <v>#N/A</v>
      </c>
      <c r="D22" s="243">
        <f>VLOOKUP(A22,'пр.взв.'!B6:E21,4,FALSE)</f>
        <v>0</v>
      </c>
      <c r="E22" s="216"/>
      <c r="F22" s="17"/>
      <c r="G22" s="22"/>
      <c r="H22" s="19"/>
    </row>
    <row r="23" spans="1:8" ht="15" customHeight="1" thickBot="1">
      <c r="A23" s="238"/>
      <c r="B23" s="240"/>
      <c r="C23" s="242"/>
      <c r="D23" s="242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4" t="s">
        <v>24</v>
      </c>
      <c r="C1" s="284"/>
      <c r="D1" s="284"/>
      <c r="E1" s="284"/>
      <c r="F1" s="284"/>
      <c r="G1" s="284"/>
      <c r="H1" s="284"/>
      <c r="I1" s="284"/>
      <c r="J1" s="58"/>
      <c r="K1" s="284" t="s">
        <v>24</v>
      </c>
      <c r="L1" s="284"/>
      <c r="M1" s="284"/>
      <c r="N1" s="284"/>
      <c r="O1" s="284"/>
      <c r="P1" s="284"/>
      <c r="Q1" s="284"/>
      <c r="R1" s="284"/>
    </row>
    <row r="2" spans="2:18" ht="24.75" customHeight="1">
      <c r="B2" s="246" t="str">
        <f>HYPERLINK('пр.взв.'!A4)</f>
        <v>Weight category 64F  кg.</v>
      </c>
      <c r="C2" s="247"/>
      <c r="D2" s="247"/>
      <c r="E2" s="247"/>
      <c r="F2" s="247"/>
      <c r="G2" s="247"/>
      <c r="H2" s="247"/>
      <c r="I2" s="247"/>
      <c r="J2" s="59"/>
      <c r="K2" s="246" t="str">
        <f>HYPERLINK('пр.взв.'!A4)</f>
        <v>Weight category 64F  кg.</v>
      </c>
      <c r="L2" s="247"/>
      <c r="M2" s="247"/>
      <c r="N2" s="247"/>
      <c r="O2" s="247"/>
      <c r="P2" s="247"/>
      <c r="Q2" s="247"/>
      <c r="R2" s="247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0" t="s">
        <v>26</v>
      </c>
      <c r="B4" s="273" t="s">
        <v>4</v>
      </c>
      <c r="C4" s="275" t="s">
        <v>5</v>
      </c>
      <c r="D4" s="275" t="s">
        <v>6</v>
      </c>
      <c r="E4" s="275" t="s">
        <v>12</v>
      </c>
      <c r="F4" s="252" t="s">
        <v>13</v>
      </c>
      <c r="G4" s="254" t="s">
        <v>15</v>
      </c>
      <c r="H4" s="270" t="s">
        <v>16</v>
      </c>
      <c r="I4" s="272" t="s">
        <v>14</v>
      </c>
      <c r="J4" s="170" t="s">
        <v>26</v>
      </c>
      <c r="K4" s="273" t="s">
        <v>4</v>
      </c>
      <c r="L4" s="275" t="s">
        <v>5</v>
      </c>
      <c r="M4" s="275" t="s">
        <v>6</v>
      </c>
      <c r="N4" s="275" t="s">
        <v>12</v>
      </c>
      <c r="O4" s="252" t="s">
        <v>13</v>
      </c>
      <c r="P4" s="254" t="s">
        <v>15</v>
      </c>
      <c r="Q4" s="270" t="s">
        <v>16</v>
      </c>
      <c r="R4" s="272" t="s">
        <v>14</v>
      </c>
    </row>
    <row r="5" spans="1:18" ht="12.75" customHeight="1" thickBot="1">
      <c r="A5" s="166"/>
      <c r="B5" s="274" t="s">
        <v>4</v>
      </c>
      <c r="C5" s="253" t="s">
        <v>5</v>
      </c>
      <c r="D5" s="253" t="s">
        <v>6</v>
      </c>
      <c r="E5" s="253" t="s">
        <v>12</v>
      </c>
      <c r="F5" s="253" t="s">
        <v>13</v>
      </c>
      <c r="G5" s="255"/>
      <c r="H5" s="271"/>
      <c r="I5" s="168" t="s">
        <v>14</v>
      </c>
      <c r="J5" s="166"/>
      <c r="K5" s="274" t="s">
        <v>4</v>
      </c>
      <c r="L5" s="253" t="s">
        <v>5</v>
      </c>
      <c r="M5" s="253" t="s">
        <v>6</v>
      </c>
      <c r="N5" s="253" t="s">
        <v>12</v>
      </c>
      <c r="O5" s="253" t="s">
        <v>13</v>
      </c>
      <c r="P5" s="255"/>
      <c r="Q5" s="271"/>
      <c r="R5" s="168" t="s">
        <v>14</v>
      </c>
    </row>
    <row r="6" spans="1:18" ht="12.75" customHeight="1">
      <c r="A6" s="285">
        <v>1</v>
      </c>
      <c r="B6" s="266">
        <v>1</v>
      </c>
      <c r="C6" s="268" t="str">
        <f>VLOOKUP(B6,'пр.взв.'!B7:E22,2,FALSE)</f>
        <v>MENYAIKINA Kristina</v>
      </c>
      <c r="D6" s="269">
        <f>VLOOKUP(B6,'пр.взв.'!B7:F22,3,FALSE)</f>
        <v>1994</v>
      </c>
      <c r="E6" s="269" t="str">
        <f>VLOOKUP(B6,'пр.взв.'!B7:E22,4,FALSE)</f>
        <v>RUS</v>
      </c>
      <c r="F6" s="249"/>
      <c r="G6" s="251"/>
      <c r="H6" s="263"/>
      <c r="I6" s="257"/>
      <c r="J6" s="285">
        <v>3</v>
      </c>
      <c r="K6" s="266">
        <v>2</v>
      </c>
      <c r="L6" s="268" t="str">
        <f>VLOOKUP(K6,'пр.взв.'!B7:E22,2,FALSE)</f>
        <v>BLZHAITYTE Meda</v>
      </c>
      <c r="M6" s="269">
        <f>VLOOKUP(K6,'пр.взв.'!B7:F22,3,FALSE)</f>
        <v>1993</v>
      </c>
      <c r="N6" s="269" t="str">
        <f>VLOOKUP(K6,'пр.взв.'!B7:E22,4,FALSE)</f>
        <v>LIT</v>
      </c>
      <c r="O6" s="249"/>
      <c r="P6" s="251"/>
      <c r="Q6" s="263"/>
      <c r="R6" s="257"/>
    </row>
    <row r="7" spans="1:18" ht="12.75" customHeight="1">
      <c r="A7" s="286"/>
      <c r="B7" s="267"/>
      <c r="C7" s="261"/>
      <c r="D7" s="250"/>
      <c r="E7" s="250"/>
      <c r="F7" s="250"/>
      <c r="G7" s="250"/>
      <c r="H7" s="264"/>
      <c r="I7" s="265"/>
      <c r="J7" s="286"/>
      <c r="K7" s="267"/>
      <c r="L7" s="261"/>
      <c r="M7" s="250"/>
      <c r="N7" s="250"/>
      <c r="O7" s="250"/>
      <c r="P7" s="250"/>
      <c r="Q7" s="264"/>
      <c r="R7" s="265"/>
    </row>
    <row r="8" spans="1:18" ht="12.75" customHeight="1">
      <c r="A8" s="286"/>
      <c r="B8" s="258">
        <v>5</v>
      </c>
      <c r="C8" s="260" t="str">
        <f>VLOOKUP(B8,'пр.взв.'!B7:E22,2,FALSE)</f>
        <v>NIKITINA Oksana</v>
      </c>
      <c r="D8" s="262">
        <f>VLOOKUP(B8,'пр.взв.'!B7:F22,3,FALSE)</f>
        <v>1993</v>
      </c>
      <c r="E8" s="262" t="str">
        <f>VLOOKUP(B8,'пр.взв.'!B7:E22,4,FALSE)</f>
        <v>UKR</v>
      </c>
      <c r="F8" s="248"/>
      <c r="G8" s="248"/>
      <c r="H8" s="256"/>
      <c r="I8" s="256"/>
      <c r="J8" s="286"/>
      <c r="K8" s="258">
        <v>6</v>
      </c>
      <c r="L8" s="260">
        <f>VLOOKUP(K8,'пр.взв.'!B7:E22,2,FALSE)</f>
        <v>0</v>
      </c>
      <c r="M8" s="262">
        <f>VLOOKUP(K8,'пр.взв.'!B7:F22,3,FALSE)</f>
        <v>0</v>
      </c>
      <c r="N8" s="262">
        <f>VLOOKUP(K8,'пр.взв.'!B7:E22,4,FALSE)</f>
        <v>0</v>
      </c>
      <c r="O8" s="248"/>
      <c r="P8" s="248"/>
      <c r="Q8" s="256"/>
      <c r="R8" s="256"/>
    </row>
    <row r="9" spans="1:18" ht="13.5" customHeight="1" thickBot="1">
      <c r="A9" s="288"/>
      <c r="B9" s="281"/>
      <c r="C9" s="282"/>
      <c r="D9" s="283"/>
      <c r="E9" s="283"/>
      <c r="F9" s="279"/>
      <c r="G9" s="279"/>
      <c r="H9" s="280"/>
      <c r="I9" s="280"/>
      <c r="J9" s="288"/>
      <c r="K9" s="281"/>
      <c r="L9" s="282"/>
      <c r="M9" s="283"/>
      <c r="N9" s="283"/>
      <c r="O9" s="279"/>
      <c r="P9" s="279"/>
      <c r="Q9" s="280"/>
      <c r="R9" s="280"/>
    </row>
    <row r="10" spans="1:18" ht="12.75" customHeight="1">
      <c r="A10" s="285">
        <v>2</v>
      </c>
      <c r="B10" s="259">
        <v>3</v>
      </c>
      <c r="C10" s="268" t="str">
        <f>VLOOKUP(B10,'пр.взв.'!B7:E22,2,FALSE)</f>
        <v>CHARNUKHA Tatsiana</v>
      </c>
      <c r="D10" s="269">
        <f>VLOOKUP(B10,'пр.взв.'!B7:F22,3,FALSE)</f>
        <v>1993</v>
      </c>
      <c r="E10" s="269" t="str">
        <f>VLOOKUP(B10,'пр.взв.'!B7:E22,4,FALSE)</f>
        <v>BLR</v>
      </c>
      <c r="F10" s="250"/>
      <c r="G10" s="277"/>
      <c r="H10" s="264"/>
      <c r="I10" s="262"/>
      <c r="J10" s="285">
        <v>4</v>
      </c>
      <c r="K10" s="259">
        <v>4</v>
      </c>
      <c r="L10" s="268" t="str">
        <f>VLOOKUP(K10,'пр.взв.'!B7:E22,2,FALSE)</f>
        <v>ARAGOZZINI Giulia</v>
      </c>
      <c r="M10" s="269">
        <f>VLOOKUP(K10,'пр.взв.'!B7:F22,3,FALSE)</f>
        <v>1992</v>
      </c>
      <c r="N10" s="269" t="str">
        <f>VLOOKUP(K10,'пр.взв.'!B7:E22,4,FALSE)</f>
        <v>ITA</v>
      </c>
      <c r="O10" s="250"/>
      <c r="P10" s="277"/>
      <c r="Q10" s="264"/>
      <c r="R10" s="262"/>
    </row>
    <row r="11" spans="1:18" ht="12.75" customHeight="1">
      <c r="A11" s="286"/>
      <c r="B11" s="278"/>
      <c r="C11" s="261"/>
      <c r="D11" s="250"/>
      <c r="E11" s="250"/>
      <c r="F11" s="250"/>
      <c r="G11" s="250"/>
      <c r="H11" s="264"/>
      <c r="I11" s="265"/>
      <c r="J11" s="286"/>
      <c r="K11" s="278"/>
      <c r="L11" s="261"/>
      <c r="M11" s="250"/>
      <c r="N11" s="250"/>
      <c r="O11" s="250"/>
      <c r="P11" s="250"/>
      <c r="Q11" s="264"/>
      <c r="R11" s="265"/>
    </row>
    <row r="12" spans="1:18" ht="12.75" customHeight="1">
      <c r="A12" s="286"/>
      <c r="B12" s="258">
        <v>7</v>
      </c>
      <c r="C12" s="260">
        <f>VLOOKUP(B12,'пр.взв.'!B7:E22,2,FALSE)</f>
        <v>0</v>
      </c>
      <c r="D12" s="262">
        <f>VLOOKUP(B12,'пр.взв.'!B7:F22,3,FALSE)</f>
        <v>0</v>
      </c>
      <c r="E12" s="262">
        <f>VLOOKUP(B12,'пр.взв.'!B7:E22,4,FALSE)</f>
        <v>0</v>
      </c>
      <c r="F12" s="248"/>
      <c r="G12" s="248"/>
      <c r="H12" s="256"/>
      <c r="I12" s="256"/>
      <c r="J12" s="286"/>
      <c r="K12" s="258">
        <v>8</v>
      </c>
      <c r="L12" s="260">
        <f>VLOOKUP(K12,'пр.взв.'!B7:E22,2,FALSE)</f>
        <v>0</v>
      </c>
      <c r="M12" s="262">
        <f>VLOOKUP(K12,'пр.взв.'!B7:F22,3,FALSE)</f>
        <v>0</v>
      </c>
      <c r="N12" s="262">
        <f>VLOOKUP(K12,'пр.взв.'!B7:E22,4,FALSE)</f>
        <v>0</v>
      </c>
      <c r="O12" s="248"/>
      <c r="P12" s="248"/>
      <c r="Q12" s="256"/>
      <c r="R12" s="256"/>
    </row>
    <row r="13" spans="1:18" ht="12.75" customHeight="1">
      <c r="A13" s="287"/>
      <c r="B13" s="259"/>
      <c r="C13" s="261"/>
      <c r="D13" s="250"/>
      <c r="E13" s="250"/>
      <c r="F13" s="249"/>
      <c r="G13" s="249"/>
      <c r="H13" s="257"/>
      <c r="I13" s="257"/>
      <c r="J13" s="287"/>
      <c r="K13" s="259"/>
      <c r="L13" s="261"/>
      <c r="M13" s="250"/>
      <c r="N13" s="250"/>
      <c r="O13" s="249"/>
      <c r="P13" s="249"/>
      <c r="Q13" s="257"/>
      <c r="R13" s="257"/>
    </row>
    <row r="15" spans="2:16" ht="15.75">
      <c r="B15" s="246" t="str">
        <f>B2</f>
        <v>Weight category 64F  кg.</v>
      </c>
      <c r="C15" s="247"/>
      <c r="D15" s="247"/>
      <c r="E15" s="247"/>
      <c r="F15" s="247"/>
      <c r="G15" s="247"/>
      <c r="H15" s="247"/>
      <c r="I15" s="247"/>
      <c r="K15" s="246" t="str">
        <f>K2</f>
        <v>Weight category 64F  кg.</v>
      </c>
      <c r="L15" s="247"/>
      <c r="M15" s="247"/>
      <c r="N15" s="247"/>
      <c r="O15" s="247"/>
      <c r="P15" s="247"/>
    </row>
    <row r="16" spans="2:18" ht="24.75" customHeight="1" thickBot="1">
      <c r="B16" s="60" t="s">
        <v>1</v>
      </c>
      <c r="C16" s="276" t="s">
        <v>29</v>
      </c>
      <c r="D16" s="276"/>
      <c r="E16" s="276"/>
      <c r="F16" s="276"/>
      <c r="G16" s="276"/>
      <c r="H16" s="276"/>
      <c r="I16" s="276"/>
      <c r="J16" s="69"/>
      <c r="K16" s="60" t="s">
        <v>2</v>
      </c>
      <c r="L16" s="276" t="s">
        <v>29</v>
      </c>
      <c r="M16" s="276"/>
      <c r="N16" s="276"/>
      <c r="O16" s="276"/>
      <c r="P16" s="276"/>
      <c r="Q16" s="276"/>
      <c r="R16" s="276"/>
    </row>
    <row r="17" spans="1:18" ht="12.75" customHeight="1">
      <c r="A17" s="170" t="s">
        <v>26</v>
      </c>
      <c r="B17" s="273" t="s">
        <v>4</v>
      </c>
      <c r="C17" s="275" t="s">
        <v>5</v>
      </c>
      <c r="D17" s="275" t="s">
        <v>6</v>
      </c>
      <c r="E17" s="275" t="s">
        <v>12</v>
      </c>
      <c r="F17" s="252" t="s">
        <v>13</v>
      </c>
      <c r="G17" s="254" t="s">
        <v>15</v>
      </c>
      <c r="H17" s="270" t="s">
        <v>16</v>
      </c>
      <c r="I17" s="272" t="s">
        <v>14</v>
      </c>
      <c r="J17" s="170" t="s">
        <v>26</v>
      </c>
      <c r="K17" s="273" t="s">
        <v>4</v>
      </c>
      <c r="L17" s="275" t="s">
        <v>5</v>
      </c>
      <c r="M17" s="275" t="s">
        <v>6</v>
      </c>
      <c r="N17" s="275" t="s">
        <v>12</v>
      </c>
      <c r="O17" s="252" t="s">
        <v>13</v>
      </c>
      <c r="P17" s="254" t="s">
        <v>15</v>
      </c>
      <c r="Q17" s="270" t="s">
        <v>16</v>
      </c>
      <c r="R17" s="272" t="s">
        <v>14</v>
      </c>
    </row>
    <row r="18" spans="1:18" ht="12.75" customHeight="1" thickBot="1">
      <c r="A18" s="166"/>
      <c r="B18" s="274" t="s">
        <v>4</v>
      </c>
      <c r="C18" s="253" t="s">
        <v>5</v>
      </c>
      <c r="D18" s="253" t="s">
        <v>6</v>
      </c>
      <c r="E18" s="253" t="s">
        <v>12</v>
      </c>
      <c r="F18" s="253" t="s">
        <v>13</v>
      </c>
      <c r="G18" s="255"/>
      <c r="H18" s="271"/>
      <c r="I18" s="168" t="s">
        <v>14</v>
      </c>
      <c r="J18" s="166"/>
      <c r="K18" s="274" t="s">
        <v>4</v>
      </c>
      <c r="L18" s="253" t="s">
        <v>5</v>
      </c>
      <c r="M18" s="253" t="s">
        <v>6</v>
      </c>
      <c r="N18" s="253" t="s">
        <v>12</v>
      </c>
      <c r="O18" s="253" t="s">
        <v>13</v>
      </c>
      <c r="P18" s="255"/>
      <c r="Q18" s="271"/>
      <c r="R18" s="168" t="s">
        <v>14</v>
      </c>
    </row>
    <row r="19" spans="1:18" ht="12.75" customHeight="1">
      <c r="A19" s="285">
        <v>1</v>
      </c>
      <c r="B19" s="266">
        <f>'пр.хода'!G7</f>
        <v>1</v>
      </c>
      <c r="C19" s="268" t="str">
        <f>VLOOKUP(B19,'пр.взв.'!B7:E22,2,FALSE)</f>
        <v>MENYAIKINA Kristina</v>
      </c>
      <c r="D19" s="269">
        <f>VLOOKUP(B19,'пр.взв.'!B7:F22,3,FALSE)</f>
        <v>1994</v>
      </c>
      <c r="E19" s="269" t="str">
        <f>VLOOKUP(B19,'пр.взв.'!B7:E22,4,FALSE)</f>
        <v>RUS</v>
      </c>
      <c r="F19" s="249"/>
      <c r="G19" s="251"/>
      <c r="H19" s="263"/>
      <c r="I19" s="257"/>
      <c r="J19" s="285">
        <v>2</v>
      </c>
      <c r="K19" s="266">
        <f>'пр.хода'!G17</f>
        <v>2</v>
      </c>
      <c r="L19" s="268" t="str">
        <f>VLOOKUP(K19,'пр.взв.'!B7:E22,2,FALSE)</f>
        <v>BLZHAITYTE Meda</v>
      </c>
      <c r="M19" s="269">
        <f>VLOOKUP(K19,'пр.взв.'!B7:F22,3,FALSE)</f>
        <v>1993</v>
      </c>
      <c r="N19" s="269" t="str">
        <f>VLOOKUP(K19,'пр.взв.'!B7:E22,4,FALSE)</f>
        <v>LIT</v>
      </c>
      <c r="O19" s="249"/>
      <c r="P19" s="251"/>
      <c r="Q19" s="263"/>
      <c r="R19" s="257"/>
    </row>
    <row r="20" spans="1:18" ht="12.75" customHeight="1">
      <c r="A20" s="286"/>
      <c r="B20" s="267"/>
      <c r="C20" s="261"/>
      <c r="D20" s="250"/>
      <c r="E20" s="250"/>
      <c r="F20" s="250"/>
      <c r="G20" s="250"/>
      <c r="H20" s="264"/>
      <c r="I20" s="265"/>
      <c r="J20" s="286"/>
      <c r="K20" s="267"/>
      <c r="L20" s="261"/>
      <c r="M20" s="250"/>
      <c r="N20" s="250"/>
      <c r="O20" s="250"/>
      <c r="P20" s="250"/>
      <c r="Q20" s="264"/>
      <c r="R20" s="265"/>
    </row>
    <row r="21" spans="1:18" ht="12.75" customHeight="1">
      <c r="A21" s="286"/>
      <c r="B21" s="258">
        <f>'пр.хода'!G11</f>
        <v>3</v>
      </c>
      <c r="C21" s="260" t="str">
        <f>VLOOKUP(B21,'пр.взв.'!B7:E22,2,FALSE)</f>
        <v>CHARNUKHA Tatsiana</v>
      </c>
      <c r="D21" s="262">
        <f>VLOOKUP(B21,'пр.взв.'!B7:F22,3,FALSE)</f>
        <v>1993</v>
      </c>
      <c r="E21" s="262" t="str">
        <f>VLOOKUP(B21,'пр.взв.'!B7:E22,4,FALSE)</f>
        <v>BLR</v>
      </c>
      <c r="F21" s="248"/>
      <c r="G21" s="248"/>
      <c r="H21" s="256"/>
      <c r="I21" s="256"/>
      <c r="J21" s="286"/>
      <c r="K21" s="258">
        <f>'пр.хода'!G21</f>
        <v>4</v>
      </c>
      <c r="L21" s="260" t="str">
        <f>VLOOKUP(K21,'пр.взв.'!B7:E22,2,FALSE)</f>
        <v>ARAGOZZINI Giulia</v>
      </c>
      <c r="M21" s="262">
        <f>VLOOKUP(K21,'пр.взв.'!B7:F22,3,FALSE)</f>
        <v>1992</v>
      </c>
      <c r="N21" s="262" t="str">
        <f>VLOOKUP(K21,'пр.взв.'!B7:E22,4,FALSE)</f>
        <v>ITA</v>
      </c>
      <c r="O21" s="248"/>
      <c r="P21" s="248"/>
      <c r="Q21" s="256"/>
      <c r="R21" s="256"/>
    </row>
    <row r="22" spans="1:18" ht="12.75" customHeight="1">
      <c r="A22" s="287"/>
      <c r="B22" s="259"/>
      <c r="C22" s="261"/>
      <c r="D22" s="250"/>
      <c r="E22" s="250"/>
      <c r="F22" s="249"/>
      <c r="G22" s="249"/>
      <c r="H22" s="257"/>
      <c r="I22" s="257"/>
      <c r="J22" s="287"/>
      <c r="K22" s="259"/>
      <c r="L22" s="261"/>
      <c r="M22" s="250"/>
      <c r="N22" s="250"/>
      <c r="O22" s="249"/>
      <c r="P22" s="249"/>
      <c r="Q22" s="257"/>
      <c r="R22" s="257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R41" sqref="R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42" t="s">
        <v>43</v>
      </c>
      <c r="F1" s="343"/>
      <c r="G1" s="343"/>
      <c r="H1" s="343"/>
      <c r="I1" s="343"/>
      <c r="J1" s="344"/>
      <c r="K1" s="345" t="str">
        <f>'[1]реквизиты'!$A$2</f>
        <v>European Championship among junior (M-F) /1992-93/</v>
      </c>
      <c r="L1" s="346"/>
      <c r="M1" s="346"/>
      <c r="N1" s="346"/>
      <c r="O1" s="346"/>
      <c r="P1" s="347"/>
    </row>
    <row r="2" spans="4:20" ht="26.25" customHeight="1" thickBot="1">
      <c r="D2" s="35"/>
      <c r="E2" s="348" t="str">
        <f>HYPERLINK('пр.взв.'!A4)</f>
        <v>Weight category 64F  кg.</v>
      </c>
      <c r="F2" s="349"/>
      <c r="G2" s="349"/>
      <c r="H2" s="349"/>
      <c r="I2" s="349"/>
      <c r="J2" s="350"/>
      <c r="K2" s="351" t="str">
        <f>'[1]реквизиты'!$A$3</f>
        <v>April 5-9, 2012    Bucharest (Romania)</v>
      </c>
      <c r="L2" s="352"/>
      <c r="M2" s="352"/>
      <c r="N2" s="352"/>
      <c r="O2" s="352"/>
      <c r="P2" s="353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9" t="s">
        <v>42</v>
      </c>
      <c r="N4" s="289"/>
      <c r="O4" s="289"/>
      <c r="P4" s="289"/>
      <c r="Q4" s="34"/>
    </row>
    <row r="5" spans="3:17" ht="5.25" customHeight="1" thickBot="1">
      <c r="C5" s="68"/>
      <c r="M5" s="90"/>
      <c r="N5" s="90"/>
      <c r="O5" s="90"/>
      <c r="P5" s="90"/>
      <c r="Q5" s="34"/>
    </row>
    <row r="6" spans="1:17" ht="15" customHeight="1" thickBot="1">
      <c r="A6" s="290" t="s">
        <v>38</v>
      </c>
      <c r="B6" s="91"/>
      <c r="C6" s="299">
        <v>1</v>
      </c>
      <c r="D6" s="322" t="str">
        <f>VLOOKUP(C6,'пр.взв.'!B7:F22,2,FALSE)</f>
        <v>MENYAIKINA Kristina</v>
      </c>
      <c r="E6" s="295">
        <f>VLOOKUP(C6,'пр.взв.'!B7:F22,3,FALSE)</f>
        <v>1994</v>
      </c>
      <c r="F6" s="318" t="str">
        <f>VLOOKUP(C6,'пр.взв.'!B7:F22,4,FALSE)</f>
        <v>RUS</v>
      </c>
      <c r="G6" s="85"/>
      <c r="H6" s="85"/>
      <c r="I6" s="85"/>
      <c r="J6" s="98"/>
      <c r="K6" s="98"/>
      <c r="M6" s="328">
        <v>1</v>
      </c>
      <c r="N6" s="358">
        <f>K14</f>
        <v>2</v>
      </c>
      <c r="O6" s="354" t="str">
        <f>VLOOKUP(N6,'пр.взв.'!B7:E22,2,FALSE)</f>
        <v>BLZHAITYTE Meda</v>
      </c>
      <c r="P6" s="356" t="str">
        <f>VLOOKUP(N6,'пр.взв.'!B7:F22,4,FALSE)</f>
        <v>LIT</v>
      </c>
      <c r="Q6" s="34"/>
    </row>
    <row r="7" spans="1:17" ht="15" customHeight="1">
      <c r="A7" s="291"/>
      <c r="B7" s="91"/>
      <c r="C7" s="300"/>
      <c r="D7" s="323"/>
      <c r="E7" s="296"/>
      <c r="F7" s="319"/>
      <c r="G7" s="97">
        <v>1</v>
      </c>
      <c r="H7" s="85"/>
      <c r="I7" s="85"/>
      <c r="J7" s="98"/>
      <c r="K7" s="98"/>
      <c r="M7" s="329"/>
      <c r="N7" s="359"/>
      <c r="O7" s="355"/>
      <c r="P7" s="357"/>
      <c r="Q7" s="34"/>
    </row>
    <row r="8" spans="1:17" ht="15" customHeight="1" thickBot="1">
      <c r="A8" s="291"/>
      <c r="B8" s="91"/>
      <c r="C8" s="324">
        <v>5</v>
      </c>
      <c r="D8" s="366" t="str">
        <f>VLOOKUP(C8,'пр.взв.'!B7:F22,2,FALSE)</f>
        <v>NIKITINA Oksana</v>
      </c>
      <c r="E8" s="301">
        <f>VLOOKUP(C8,'пр.взв.'!B7:F22,3,FALSE)</f>
        <v>1993</v>
      </c>
      <c r="F8" s="368" t="str">
        <f>VLOOKUP(C8,'пр.взв.'!B9:F24,4,FALSE)</f>
        <v>UKR</v>
      </c>
      <c r="G8" s="119" t="s">
        <v>60</v>
      </c>
      <c r="H8" s="86"/>
      <c r="I8" s="87"/>
      <c r="J8" s="98"/>
      <c r="K8" s="98"/>
      <c r="M8" s="326">
        <v>2</v>
      </c>
      <c r="N8" s="359">
        <v>1</v>
      </c>
      <c r="O8" s="355" t="str">
        <f>VLOOKUP(N8,'пр.взв.'!B7:F22,2,FALSE)</f>
        <v>MENYAIKINA Kristina</v>
      </c>
      <c r="P8" s="357" t="str">
        <f>VLOOKUP(N8,'пр.взв.'!B7:E22,4,FALSE)</f>
        <v>RUS</v>
      </c>
      <c r="Q8" s="34"/>
    </row>
    <row r="9" spans="1:17" ht="15" customHeight="1" thickBot="1">
      <c r="A9" s="292"/>
      <c r="B9" s="91"/>
      <c r="C9" s="325"/>
      <c r="D9" s="367"/>
      <c r="E9" s="302"/>
      <c r="F9" s="369"/>
      <c r="G9" s="85"/>
      <c r="H9" s="88"/>
      <c r="I9" s="92">
        <v>1</v>
      </c>
      <c r="J9" s="98"/>
      <c r="K9" s="98"/>
      <c r="M9" s="327"/>
      <c r="N9" s="359"/>
      <c r="O9" s="355" t="e">
        <f>VLOOKUP(N9,'пр.взв.'!B1:E24,2,FALSE)</f>
        <v>#N/A</v>
      </c>
      <c r="P9" s="357" t="e">
        <f>VLOOKUP(N9,'пр.взв.'!B1:E24,4,FALSE)</f>
        <v>#N/A</v>
      </c>
      <c r="Q9" s="34"/>
    </row>
    <row r="10" spans="1:17" ht="15" customHeight="1" thickBot="1">
      <c r="A10" s="290" t="s">
        <v>39</v>
      </c>
      <c r="B10" s="91"/>
      <c r="C10" s="299">
        <v>3</v>
      </c>
      <c r="D10" s="322" t="str">
        <f>VLOOKUP(C10,'пр.взв.'!B7:F22,2,FALSE)</f>
        <v>CHARNUKHA Tatsiana</v>
      </c>
      <c r="E10" s="295">
        <f>VLOOKUP(C10,'пр.взв.'!B7:F22,3,FALSE)</f>
        <v>1993</v>
      </c>
      <c r="F10" s="318" t="str">
        <f>VLOOKUP(C10,'пр.взв.'!B11:F26,4,FALSE)</f>
        <v>BLR</v>
      </c>
      <c r="G10" s="85"/>
      <c r="H10" s="88"/>
      <c r="I10" s="120" t="s">
        <v>61</v>
      </c>
      <c r="J10" s="99"/>
      <c r="K10" s="98"/>
      <c r="M10" s="311">
        <v>3</v>
      </c>
      <c r="N10" s="359">
        <f>E29</f>
        <v>3</v>
      </c>
      <c r="O10" s="355" t="str">
        <f>VLOOKUP(N10,'пр.взв.'!B7:F22,2,FALSE)</f>
        <v>CHARNUKHA Tatsiana</v>
      </c>
      <c r="P10" s="357" t="str">
        <f>VLOOKUP(N10,'пр.взв.'!B7:E22,4,FALSE)</f>
        <v>BLR</v>
      </c>
      <c r="Q10" s="34"/>
    </row>
    <row r="11" spans="1:17" ht="15" customHeight="1">
      <c r="A11" s="291"/>
      <c r="B11" s="91"/>
      <c r="C11" s="300"/>
      <c r="D11" s="323" t="str">
        <f>'пр.взв.'!C12</f>
        <v> Чернуха Татьяна</v>
      </c>
      <c r="E11" s="296"/>
      <c r="F11" s="319">
        <f>'пр.взв.'!E12</f>
        <v>0</v>
      </c>
      <c r="G11" s="93">
        <v>3</v>
      </c>
      <c r="H11" s="89"/>
      <c r="I11" s="87"/>
      <c r="J11" s="100"/>
      <c r="K11" s="98"/>
      <c r="M11" s="312"/>
      <c r="N11" s="359"/>
      <c r="O11" s="355" t="e">
        <f>VLOOKUP(N11,'пр.взв.'!B1:E26,2,FALSE)</f>
        <v>#N/A</v>
      </c>
      <c r="P11" s="357" t="e">
        <f>VLOOKUP(N11,'пр.взв.'!B1:E26,4,FALSE)</f>
        <v>#N/A</v>
      </c>
      <c r="Q11" s="34"/>
    </row>
    <row r="12" spans="1:17" ht="15" customHeight="1" thickBot="1">
      <c r="A12" s="291"/>
      <c r="B12" s="91"/>
      <c r="C12" s="324">
        <v>7</v>
      </c>
      <c r="D12" s="307">
        <f>VLOOKUP(C12,'пр.взв.'!B7:F22,2,FALSE)</f>
        <v>0</v>
      </c>
      <c r="E12" s="305">
        <f>VLOOKUP(C12,'пр.взв.'!B7:F22,3,FALSE)</f>
        <v>0</v>
      </c>
      <c r="F12" s="320">
        <f>VLOOKUP(C12,'пр.взв.'!B13:F28,4,FALSE)</f>
        <v>0</v>
      </c>
      <c r="G12" s="121"/>
      <c r="H12" s="85"/>
      <c r="I12" s="88"/>
      <c r="J12" s="100"/>
      <c r="K12" s="98"/>
      <c r="M12" s="311">
        <v>3</v>
      </c>
      <c r="N12" s="359">
        <f>L29</f>
        <v>4</v>
      </c>
      <c r="O12" s="355" t="str">
        <f>VLOOKUP(N12,'пр.взв.'!B9:F24,2,FALSE)</f>
        <v>ARAGOZZINI Giulia</v>
      </c>
      <c r="P12" s="357" t="str">
        <f>VLOOKUP(N12,'пр.взв.'!B7:E24,4,FALSE)</f>
        <v>ITA</v>
      </c>
      <c r="Q12" s="34"/>
    </row>
    <row r="13" spans="1:17" ht="15" customHeight="1" thickBot="1">
      <c r="A13" s="292"/>
      <c r="B13" s="91"/>
      <c r="C13" s="325"/>
      <c r="D13" s="308">
        <f>'пр.взв.'!C20</f>
        <v>0</v>
      </c>
      <c r="E13" s="306"/>
      <c r="F13" s="321">
        <f>'пр.взв.'!E20</f>
        <v>0</v>
      </c>
      <c r="G13" s="85"/>
      <c r="H13" s="85"/>
      <c r="I13" s="88"/>
      <c r="J13" s="100"/>
      <c r="K13" s="98"/>
      <c r="M13" s="312"/>
      <c r="N13" s="359"/>
      <c r="O13" s="355" t="e">
        <f>VLOOKUP(N13,'пр.взв.'!B3:E28,2,FALSE)</f>
        <v>#N/A</v>
      </c>
      <c r="P13" s="357" t="e">
        <f>VLOOKUP(N13,'пр.взв.'!B3:E28,4,FALSE)</f>
        <v>#N/A</v>
      </c>
      <c r="Q13" s="34"/>
    </row>
    <row r="14" spans="3:17" ht="15" customHeight="1">
      <c r="C14" s="297"/>
      <c r="D14" s="84"/>
      <c r="E14" s="82"/>
      <c r="F14" s="83"/>
      <c r="G14" s="85"/>
      <c r="H14" s="85"/>
      <c r="I14" s="88"/>
      <c r="J14" s="100"/>
      <c r="K14" s="101">
        <v>2</v>
      </c>
      <c r="M14" s="336">
        <v>5</v>
      </c>
      <c r="N14" s="359">
        <v>5</v>
      </c>
      <c r="O14" s="355" t="str">
        <f>VLOOKUP(N14,'пр.взв.'!B1:F26,2,FALSE)</f>
        <v>NIKITINA Oksana</v>
      </c>
      <c r="P14" s="357" t="str">
        <f>VLOOKUP(N14,'пр.взв.'!B1:E26,4,FALSE)</f>
        <v>UKR</v>
      </c>
      <c r="Q14" s="34"/>
    </row>
    <row r="15" spans="3:17" ht="15" customHeight="1" thickBot="1">
      <c r="C15" s="298"/>
      <c r="D15" s="84"/>
      <c r="E15" s="82"/>
      <c r="F15" s="83"/>
      <c r="G15" s="85"/>
      <c r="H15" s="85"/>
      <c r="I15" s="88"/>
      <c r="J15" s="100"/>
      <c r="K15" s="122" t="s">
        <v>63</v>
      </c>
      <c r="M15" s="337"/>
      <c r="N15" s="360"/>
      <c r="O15" s="361" t="e">
        <f>VLOOKUP(N15,'пр.взв.'!B5:E30,2,FALSE)</f>
        <v>#N/A</v>
      </c>
      <c r="P15" s="362" t="e">
        <f>VLOOKUP(N15,'пр.взв.'!B5:E30,4,FALSE)</f>
        <v>#N/A</v>
      </c>
      <c r="Q15" s="34"/>
    </row>
    <row r="16" spans="1:18" ht="15" customHeight="1" thickBot="1">
      <c r="A16" s="290" t="s">
        <v>40</v>
      </c>
      <c r="B16" s="91"/>
      <c r="C16" s="293">
        <v>2</v>
      </c>
      <c r="D16" s="322" t="str">
        <f>VLOOKUP(C16,'пр.взв.'!B7:F22,2,FALSE)</f>
        <v>BLZHAITYTE Meda</v>
      </c>
      <c r="E16" s="295">
        <f>VLOOKUP(C16,'пр.взв.'!B7:F22,3,FALSE)</f>
        <v>1993</v>
      </c>
      <c r="F16" s="318" t="str">
        <f>VLOOKUP(C16,'пр.взв.'!B7:F22,4,FALSE)</f>
        <v>LIT</v>
      </c>
      <c r="G16" s="85"/>
      <c r="H16" s="85"/>
      <c r="I16" s="88"/>
      <c r="J16" s="100"/>
      <c r="K16" s="98"/>
      <c r="M16" s="334"/>
      <c r="N16" s="363"/>
      <c r="O16" s="364"/>
      <c r="P16" s="365"/>
      <c r="Q16" s="129"/>
      <c r="R16" s="1"/>
    </row>
    <row r="17" spans="1:18" ht="15" customHeight="1">
      <c r="A17" s="291"/>
      <c r="B17" s="91"/>
      <c r="C17" s="294"/>
      <c r="D17" s="323">
        <f>'пр.взв.'!C10</f>
        <v>0</v>
      </c>
      <c r="E17" s="296"/>
      <c r="F17" s="319">
        <f>'пр.взв.'!E10</f>
        <v>0</v>
      </c>
      <c r="G17" s="92">
        <v>2</v>
      </c>
      <c r="H17" s="85"/>
      <c r="I17" s="88"/>
      <c r="J17" s="100"/>
      <c r="K17" s="98"/>
      <c r="M17" s="335"/>
      <c r="N17" s="363"/>
      <c r="O17" s="364"/>
      <c r="P17" s="365"/>
      <c r="Q17" s="129"/>
      <c r="R17" s="1"/>
    </row>
    <row r="18" spans="1:18" ht="15" customHeight="1" thickBot="1">
      <c r="A18" s="291"/>
      <c r="B18" s="91"/>
      <c r="C18" s="303">
        <v>6</v>
      </c>
      <c r="D18" s="307">
        <f>VLOOKUP(C18,'пр.взв.'!B7:F22,2,FALSE)</f>
        <v>0</v>
      </c>
      <c r="E18" s="305">
        <f>VLOOKUP(C18,'пр.взв.'!B7:F22,3,FALSE)</f>
        <v>0</v>
      </c>
      <c r="F18" s="320">
        <f>VLOOKUP(C18,'пр.взв.'!B7:F22,4,FALSE)</f>
        <v>0</v>
      </c>
      <c r="G18" s="120"/>
      <c r="H18" s="86"/>
      <c r="I18" s="87"/>
      <c r="J18" s="100"/>
      <c r="K18" s="98"/>
      <c r="M18" s="332"/>
      <c r="N18" s="363"/>
      <c r="O18" s="364"/>
      <c r="P18" s="365"/>
      <c r="Q18" s="129"/>
      <c r="R18" s="1"/>
    </row>
    <row r="19" spans="1:18" ht="15" customHeight="1" thickBot="1">
      <c r="A19" s="292"/>
      <c r="B19" s="91"/>
      <c r="C19" s="304"/>
      <c r="D19" s="308">
        <f>'пр.взв.'!C18</f>
        <v>0</v>
      </c>
      <c r="E19" s="306"/>
      <c r="F19" s="321">
        <f>'пр.взв.'!E18</f>
        <v>0</v>
      </c>
      <c r="G19" s="85"/>
      <c r="H19" s="88"/>
      <c r="I19" s="93">
        <v>2</v>
      </c>
      <c r="J19" s="102"/>
      <c r="K19" s="98"/>
      <c r="M19" s="333"/>
      <c r="N19" s="363"/>
      <c r="O19" s="364"/>
      <c r="P19" s="365"/>
      <c r="Q19" s="129"/>
      <c r="R19" s="1"/>
    </row>
    <row r="20" spans="1:18" ht="15" customHeight="1" thickBot="1">
      <c r="A20" s="290" t="s">
        <v>41</v>
      </c>
      <c r="B20" s="91"/>
      <c r="C20" s="293">
        <v>4</v>
      </c>
      <c r="D20" s="322" t="str">
        <f>VLOOKUP(C20,'пр.взв.'!B7:F22,2,FALSE)</f>
        <v>ARAGOZZINI Giulia</v>
      </c>
      <c r="E20" s="295">
        <f>VLOOKUP(C20,'пр.взв.'!B7:F22,3,FALSE)</f>
        <v>1992</v>
      </c>
      <c r="F20" s="318" t="str">
        <f>VLOOKUP(C20,'пр.взв.'!B7:F22,4,FALSE)</f>
        <v>ITA</v>
      </c>
      <c r="G20" s="85"/>
      <c r="H20" s="88"/>
      <c r="I20" s="121" t="s">
        <v>62</v>
      </c>
      <c r="J20" s="76"/>
      <c r="K20" s="98"/>
      <c r="M20" s="332"/>
      <c r="N20" s="363"/>
      <c r="O20" s="364"/>
      <c r="P20" s="365"/>
      <c r="Q20" s="129"/>
      <c r="R20" s="1"/>
    </row>
    <row r="21" spans="1:18" ht="15" customHeight="1">
      <c r="A21" s="291"/>
      <c r="B21" s="91"/>
      <c r="C21" s="294"/>
      <c r="D21" s="323">
        <f>'пр.взв.'!C14</f>
        <v>0</v>
      </c>
      <c r="E21" s="296"/>
      <c r="F21" s="319">
        <f>'пр.взв.'!E14</f>
        <v>0</v>
      </c>
      <c r="G21" s="93">
        <v>4</v>
      </c>
      <c r="H21" s="89"/>
      <c r="I21" s="87"/>
      <c r="J21" s="76"/>
      <c r="K21" s="98"/>
      <c r="M21" s="333"/>
      <c r="N21" s="363"/>
      <c r="O21" s="364"/>
      <c r="P21" s="365"/>
      <c r="Q21" s="129"/>
      <c r="R21" s="1"/>
    </row>
    <row r="22" spans="1:18" ht="15" customHeight="1" thickBot="1">
      <c r="A22" s="291"/>
      <c r="B22" s="91"/>
      <c r="C22" s="303">
        <v>8</v>
      </c>
      <c r="D22" s="307">
        <f>VLOOKUP(C22,'пр.взв.'!B7:F22,2,FALSE)</f>
        <v>0</v>
      </c>
      <c r="E22" s="305">
        <f>VLOOKUP(C22,'пр.взв.'!B7:F22,3,FALSE)</f>
        <v>0</v>
      </c>
      <c r="F22" s="320">
        <f>VLOOKUP(C22,'пр.взв.'!B7:F22,4,FALSE)</f>
        <v>0</v>
      </c>
      <c r="G22" s="121"/>
      <c r="H22" s="85"/>
      <c r="I22" s="88"/>
      <c r="J22" s="76"/>
      <c r="K22" s="98"/>
      <c r="M22" s="1"/>
      <c r="N22" s="1"/>
      <c r="O22" s="130"/>
      <c r="P22" s="131"/>
      <c r="Q22" s="129"/>
      <c r="R22" s="1"/>
    </row>
    <row r="23" spans="1:18" ht="15" customHeight="1" thickBot="1">
      <c r="A23" s="292"/>
      <c r="B23" s="91"/>
      <c r="C23" s="304"/>
      <c r="D23" s="308">
        <f>'пр.взв.'!C22</f>
        <v>0</v>
      </c>
      <c r="E23" s="306"/>
      <c r="F23" s="321">
        <f>'пр.взв.'!E22</f>
        <v>0</v>
      </c>
      <c r="G23" s="80"/>
      <c r="H23" s="80"/>
      <c r="I23" s="11"/>
      <c r="J23" s="1"/>
      <c r="M23" s="1"/>
      <c r="N23" s="1"/>
      <c r="O23" s="130"/>
      <c r="P23" s="131"/>
      <c r="Q23" s="129"/>
      <c r="R23" s="1"/>
    </row>
    <row r="24" spans="3:18" ht="38.25" customHeight="1">
      <c r="C24" s="313" t="s">
        <v>44</v>
      </c>
      <c r="D24" s="313"/>
      <c r="E24" s="313"/>
      <c r="F24" s="313"/>
      <c r="G24" s="313"/>
      <c r="H24" s="313"/>
      <c r="I24" s="313"/>
      <c r="J24" s="313"/>
      <c r="M24" s="1"/>
      <c r="N24" s="1"/>
      <c r="O24" s="1"/>
      <c r="P24" s="1"/>
      <c r="Q24" s="1"/>
      <c r="R24" s="1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6">
        <v>5</v>
      </c>
      <c r="D27" s="107"/>
      <c r="E27" s="108"/>
      <c r="H27" s="314"/>
      <c r="I27" s="103"/>
      <c r="J27" s="71"/>
      <c r="K27" s="113"/>
      <c r="L27" s="113"/>
      <c r="M27" s="113"/>
    </row>
    <row r="28" spans="3:13" ht="12.75" customHeight="1" thickBot="1">
      <c r="C28" s="317"/>
      <c r="D28" s="109"/>
      <c r="E28" s="108"/>
      <c r="H28" s="315"/>
      <c r="I28" s="114"/>
      <c r="J28" s="73"/>
      <c r="K28" s="104"/>
      <c r="L28" s="113"/>
      <c r="M28" s="113"/>
    </row>
    <row r="29" spans="3:13" ht="15.75" customHeight="1">
      <c r="C29" s="110"/>
      <c r="D29" s="111"/>
      <c r="E29" s="106">
        <v>3</v>
      </c>
      <c r="H29" s="105"/>
      <c r="I29" s="113"/>
      <c r="J29" s="117"/>
      <c r="K29" s="113"/>
      <c r="L29" s="338">
        <v>4</v>
      </c>
      <c r="M29" s="339"/>
    </row>
    <row r="30" spans="3:13" ht="12.75" customHeight="1" thickBot="1">
      <c r="C30" s="110"/>
      <c r="D30" s="111"/>
      <c r="E30" s="123" t="s">
        <v>60</v>
      </c>
      <c r="H30" s="105"/>
      <c r="I30" s="113"/>
      <c r="J30" s="115"/>
      <c r="K30" s="113"/>
      <c r="L30" s="340"/>
      <c r="M30" s="341"/>
    </row>
    <row r="31" spans="3:13" ht="13.5" customHeight="1">
      <c r="C31" s="309">
        <v>3</v>
      </c>
      <c r="D31" s="112"/>
      <c r="E31" s="108"/>
      <c r="H31" s="330"/>
      <c r="I31" s="116"/>
      <c r="J31" s="75"/>
      <c r="K31" s="118"/>
      <c r="L31" s="113"/>
      <c r="M31" s="113"/>
    </row>
    <row r="32" spans="3:13" ht="18.75" thickBot="1">
      <c r="C32" s="310"/>
      <c r="D32" s="107"/>
      <c r="E32" s="108"/>
      <c r="H32" s="331"/>
      <c r="I32" s="103"/>
      <c r="J32" s="71"/>
      <c r="K32" s="113"/>
      <c r="L32" s="113"/>
      <c r="M32" s="113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4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5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4"/>
      <c r="M41" t="str">
        <f>'[1]реквизиты'!$G$11</f>
        <v>/BLR/</v>
      </c>
    </row>
    <row r="42" spans="10:13" ht="15">
      <c r="J42" s="78"/>
      <c r="M42" s="96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2012-04-08T12:21:39Z</cp:lastPrinted>
  <dcterms:created xsi:type="dcterms:W3CDTF">1996-10-08T23:32:33Z</dcterms:created>
  <dcterms:modified xsi:type="dcterms:W3CDTF">2012-04-08T13:57:32Z</dcterms:modified>
  <cp:category/>
  <cp:version/>
  <cp:contentType/>
  <cp:contentStatus/>
</cp:coreProperties>
</file>