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<sst xmlns="http://schemas.openxmlformats.org/spreadsheetml/2006/main" count="179" uniqueCount="66">
  <si>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</si>
  <si>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</si>
  <si>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</si>
  <si>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</si>
  <si>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</si>
  <si>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</si>
  <si>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</si>
  <si>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</si>
  <si>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</si>
  <si>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</si>
  <si>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</si>
  <si>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</si>
  <si>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</si>
  <si>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</si>
  <si>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</si>
  <si>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</si>
  <si>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</si>
  <si>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</si>
  <si>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</si>
  <si>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</si>
  <si>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</si>
  <si>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</si>
  <si>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</si>
  <si>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</si>
  <si>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</si>
  <si>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</si>
  <si>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</si>
  <si>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</si>
  <si>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</si>
  <si>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</si>
  <si>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</si>
  <si>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</si>
  <si>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</si>
  <si>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</si>
  <si>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</si>
  <si>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</si>
  <si>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</si>
  <si>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</si>
  <si>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</si>
  <si>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</si>
  <si>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</si>
  <si>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</si>
  <si>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</si>
  <si>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</si>
  <si>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</si>
  <si>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PANTEA Georgiana</t>
  </si>
  <si>
    <t>ROU</t>
  </si>
  <si>
    <t>HERYATOVICH Maryna</t>
  </si>
  <si>
    <t>BLR</t>
  </si>
  <si>
    <t>Герьятович Марина</t>
  </si>
  <si>
    <t>VOINOVA Tajana</t>
  </si>
  <si>
    <t>LAT</t>
  </si>
  <si>
    <t>MANTALUTSA Maria</t>
  </si>
  <si>
    <t>MDA</t>
  </si>
  <si>
    <t>EMILOVA Tzvetelina</t>
  </si>
  <si>
    <t>BUL</t>
  </si>
  <si>
    <t>BOGACH Svitlana</t>
  </si>
  <si>
    <t>UKR</t>
  </si>
  <si>
    <t>RI Ayko</t>
  </si>
  <si>
    <t>RUS</t>
  </si>
  <si>
    <t>Weight category 65F  кg.</t>
  </si>
  <si>
    <t>4</t>
  </si>
  <si>
    <t>3:0</t>
  </si>
  <si>
    <t>4:0</t>
  </si>
  <si>
    <t>3:1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</si>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</sst>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0" fontId="30" fillId="4" borderId="0" xfId="15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49" fontId="7" fillId="3" borderId="15" xfId="0" applyNumberFormat="1" applyFont="1" applyFill="1" applyBorder="1" applyAlignment="1">
      <alignment horizontal="center" vertical="center"/>
    </xf>
    <xf numFmtId="0" fontId="28" fillId="6" borderId="23" xfId="15" applyFont="1" applyFill="1" applyBorder="1" applyAlignment="1" applyProtection="1">
      <alignment horizontal="center" vertical="center" wrapText="1"/>
      <protection/>
    </xf>
    <xf numFmtId="0" fontId="28" fillId="6" borderId="10" xfId="15" applyFont="1" applyFill="1" applyBorder="1" applyAlignment="1" applyProtection="1">
      <alignment horizontal="center" vertical="center" wrapText="1"/>
      <protection/>
    </xf>
    <xf numFmtId="0" fontId="28" fillId="6" borderId="24" xfId="15" applyFont="1" applyFill="1" applyBorder="1" applyAlignment="1" applyProtection="1">
      <alignment horizontal="center" vertical="center" wrapText="1"/>
      <protection/>
    </xf>
    <xf numFmtId="0" fontId="0" fillId="0" borderId="25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2" fillId="0" borderId="2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18" xfId="0" applyFont="1" applyFill="1" applyBorder="1" applyAlignment="1">
      <alignment horizontal="center" vertical="center"/>
    </xf>
    <xf numFmtId="0" fontId="31" fillId="7" borderId="19" xfId="0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30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178" fontId="11" fillId="0" borderId="32" xfId="16" applyFont="1" applyBorder="1" applyAlignment="1">
      <alignment horizontal="center" vertical="center" wrapText="1"/>
    </xf>
    <xf numFmtId="0" fontId="11" fillId="0" borderId="33" xfId="16" applyNumberFormat="1" applyFont="1" applyBorder="1" applyAlignment="1">
      <alignment horizontal="center" vertical="center" wrapText="1"/>
    </xf>
    <xf numFmtId="0" fontId="11" fillId="0" borderId="34" xfId="16" applyNumberFormat="1" applyFont="1" applyBorder="1" applyAlignment="1">
      <alignment horizontal="center" vertical="center" wrapText="1"/>
    </xf>
    <xf numFmtId="178" fontId="12" fillId="4" borderId="35" xfId="16" applyFont="1" applyFill="1" applyBorder="1" applyAlignment="1">
      <alignment horizontal="center" vertical="center" wrapText="1"/>
    </xf>
    <xf numFmtId="178" fontId="12" fillId="4" borderId="30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0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6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3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5" xfId="15" applyFont="1" applyBorder="1" applyAlignment="1">
      <alignment horizontal="left" vertical="center" wrapText="1"/>
    </xf>
    <xf numFmtId="0" fontId="13" fillId="0" borderId="35" xfId="15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0" fontId="47" fillId="0" borderId="35" xfId="15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35" xfId="15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49" fontId="6" fillId="0" borderId="48" xfId="0" applyNumberFormat="1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0" fillId="0" borderId="51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51" xfId="15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0" fillId="0" borderId="48" xfId="15" applyFont="1" applyBorder="1" applyAlignment="1">
      <alignment horizontal="left" vertical="center" wrapText="1"/>
    </xf>
    <xf numFmtId="0" fontId="0" fillId="0" borderId="48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13" fillId="0" borderId="53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7" fillId="5" borderId="33" xfId="0" applyFont="1" applyFill="1" applyBorder="1" applyAlignment="1">
      <alignment horizontal="center" vertical="center" wrapText="1"/>
    </xf>
    <xf numFmtId="0" fontId="38" fillId="5" borderId="5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7" fillId="5" borderId="13" xfId="0" applyFont="1" applyFill="1" applyBorder="1" applyAlignment="1">
      <alignment horizontal="center" vertical="center" wrapText="1"/>
    </xf>
    <xf numFmtId="0" fontId="38" fillId="5" borderId="1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left" vertical="center" wrapText="1"/>
    </xf>
    <xf numFmtId="0" fontId="37" fillId="4" borderId="52" xfId="0" applyFont="1" applyFill="1" applyBorder="1" applyAlignment="1">
      <alignment horizontal="center" vertical="center" wrapText="1"/>
    </xf>
    <xf numFmtId="0" fontId="38" fillId="4" borderId="34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left" vertical="center" wrapText="1"/>
    </xf>
    <xf numFmtId="0" fontId="46" fillId="0" borderId="34" xfId="0" applyFont="1" applyFill="1" applyBorder="1" applyAlignment="1">
      <alignment horizontal="left" vertical="center" wrapText="1"/>
    </xf>
    <xf numFmtId="0" fontId="45" fillId="0" borderId="57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5" borderId="8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37" fillId="4" borderId="14" xfId="0" applyFont="1" applyFill="1" applyBorder="1" applyAlignment="1">
      <alignment horizontal="center" vertical="center" wrapText="1"/>
    </xf>
    <xf numFmtId="0" fontId="38" fillId="4" borderId="30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" fillId="6" borderId="52" xfId="0" applyFont="1" applyFill="1" applyBorder="1" applyAlignment="1">
      <alignment horizontal="center" vertical="center" wrapText="1"/>
    </xf>
    <xf numFmtId="0" fontId="15" fillId="6" borderId="5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 wrapText="1"/>
    </xf>
    <xf numFmtId="0" fontId="15" fillId="2" borderId="52" xfId="0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 wrapText="1"/>
    </xf>
    <xf numFmtId="49" fontId="15" fillId="0" borderId="34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43" fillId="3" borderId="9" xfId="0" applyNumberFormat="1" applyFont="1" applyFill="1" applyBorder="1" applyAlignment="1">
      <alignment horizontal="center" vertical="center"/>
    </xf>
    <xf numFmtId="0" fontId="43" fillId="3" borderId="26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29" xfId="0" applyNumberFormat="1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41" fillId="0" borderId="23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24" xfId="15" applyNumberFormat="1" applyFont="1" applyFill="1" applyBorder="1" applyAlignment="1">
      <alignment horizontal="center" vertical="center" wrapText="1"/>
    </xf>
    <xf numFmtId="0" fontId="3" fillId="8" borderId="23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4" xfId="15" applyNumberFormat="1" applyFont="1" applyFill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9" fontId="0" fillId="2" borderId="15" xfId="0" applyNumberForma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L14" sqref="L14"/>
    </sheetView>
  </sheetViews>
  <sheetFormatPr defaultColWidth="9.140625" defaultRowHeight="12.75"/>
  <sheetData>
    <row r="1" spans="1:8" ht="40.5" customHeight="1" thickBot="1">
      <c r="A1" s="127" t="str">
        <f>'[1]реквизиты'!$A$2</f>
        <v>European Championship among  youth (M-F)  /1994-95/</v>
      </c>
      <c r="B1" s="128"/>
      <c r="C1" s="128"/>
      <c r="D1" s="128"/>
      <c r="E1" s="128"/>
      <c r="F1" s="128"/>
      <c r="G1" s="128"/>
      <c r="H1" s="129"/>
    </row>
    <row r="2" spans="1:8" ht="12.75">
      <c r="A2" s="130" t="str">
        <f>'[1]реквизиты'!$A$3</f>
        <v>April 5-9, 2012    Bucharest (Romania)</v>
      </c>
      <c r="B2" s="130"/>
      <c r="C2" s="130"/>
      <c r="D2" s="130"/>
      <c r="E2" s="130"/>
      <c r="F2" s="130"/>
      <c r="G2" s="130"/>
      <c r="H2" s="130"/>
    </row>
    <row r="3" spans="1:8" ht="18">
      <c r="A3" s="131" t="s">
        <v>35</v>
      </c>
      <c r="B3" s="131"/>
      <c r="C3" s="131"/>
      <c r="D3" s="131"/>
      <c r="E3" s="131"/>
      <c r="F3" s="131"/>
      <c r="G3" s="131"/>
      <c r="H3" s="131"/>
    </row>
    <row r="4" spans="1:8" ht="45" customHeight="1">
      <c r="A4" s="119" t="str">
        <f>'пр.взв.'!A4</f>
        <v>Weight category 65F  кg.</v>
      </c>
      <c r="B4" s="119"/>
      <c r="C4" s="119"/>
      <c r="D4" s="119"/>
      <c r="E4" s="119"/>
      <c r="F4" s="119"/>
      <c r="G4" s="119"/>
      <c r="H4" s="119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22" t="s">
        <v>30</v>
      </c>
      <c r="B6" s="132" t="str">
        <f>VLOOKUP(J6,'пр.взв.'!B7:F22,2,FALSE)</f>
        <v>RI Ayko</v>
      </c>
      <c r="C6" s="132"/>
      <c r="D6" s="132"/>
      <c r="E6" s="132"/>
      <c r="F6" s="132"/>
      <c r="G6" s="132"/>
      <c r="H6" s="134">
        <f>VLOOKUP(J6,'пр.взв.'!B7:F22,3,FALSE)</f>
        <v>1994</v>
      </c>
      <c r="I6" s="71"/>
      <c r="J6" s="72">
        <f>'пр.хода'!K14</f>
        <v>7</v>
      </c>
    </row>
    <row r="7" spans="1:10" ht="18" customHeight="1">
      <c r="A7" s="120"/>
      <c r="B7" s="133"/>
      <c r="C7" s="133"/>
      <c r="D7" s="133"/>
      <c r="E7" s="133"/>
      <c r="F7" s="133"/>
      <c r="G7" s="133"/>
      <c r="H7" s="135"/>
      <c r="I7" s="71"/>
      <c r="J7" s="72"/>
    </row>
    <row r="8" spans="1:10" ht="18" customHeight="1">
      <c r="A8" s="120"/>
      <c r="B8" s="136" t="str">
        <f>VLOOKUP(J6,'пр.взв.'!B7:F22,4,FALSE)</f>
        <v>RUS</v>
      </c>
      <c r="C8" s="136"/>
      <c r="D8" s="136"/>
      <c r="E8" s="136"/>
      <c r="F8" s="136"/>
      <c r="G8" s="136"/>
      <c r="H8" s="137"/>
      <c r="I8" s="71"/>
      <c r="J8" s="72"/>
    </row>
    <row r="9" spans="1:10" ht="18.75" customHeight="1" thickBot="1">
      <c r="A9" s="121"/>
      <c r="B9" s="138"/>
      <c r="C9" s="138"/>
      <c r="D9" s="138"/>
      <c r="E9" s="138"/>
      <c r="F9" s="138"/>
      <c r="G9" s="138"/>
      <c r="H9" s="139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0" t="s">
        <v>31</v>
      </c>
      <c r="B11" s="132" t="str">
        <f>VLOOKUP(J11,'пр.взв.'!B2:F27,2,FALSE)</f>
        <v>HERYATOVICH Maryna</v>
      </c>
      <c r="C11" s="132"/>
      <c r="D11" s="132"/>
      <c r="E11" s="132"/>
      <c r="F11" s="132"/>
      <c r="G11" s="132"/>
      <c r="H11" s="134">
        <f>VLOOKUP(J11,'пр.взв.'!B2:F27,3,FALSE)</f>
        <v>1995</v>
      </c>
      <c r="I11" s="71"/>
      <c r="J11" s="72">
        <f>'пр.хода'!N8</f>
        <v>2</v>
      </c>
    </row>
    <row r="12" spans="1:10" ht="18" customHeight="1">
      <c r="A12" s="141"/>
      <c r="B12" s="133" t="e">
        <f>VLOOKUP(J12,'пр.взв.'!B3:F28,2,FALSE)</f>
        <v>#N/A</v>
      </c>
      <c r="C12" s="133"/>
      <c r="D12" s="133"/>
      <c r="E12" s="133"/>
      <c r="F12" s="133"/>
      <c r="G12" s="133"/>
      <c r="H12" s="135"/>
      <c r="I12" s="71"/>
      <c r="J12" s="72"/>
    </row>
    <row r="13" spans="1:10" ht="18" customHeight="1">
      <c r="A13" s="141"/>
      <c r="B13" s="136" t="str">
        <f>VLOOKUP(J11,'пр.взв.'!B2:F27,4,FALSE)</f>
        <v>BLR</v>
      </c>
      <c r="C13" s="136"/>
      <c r="D13" s="136"/>
      <c r="E13" s="136"/>
      <c r="F13" s="136"/>
      <c r="G13" s="136"/>
      <c r="H13" s="137"/>
      <c r="I13" s="71"/>
      <c r="J13" s="72"/>
    </row>
    <row r="14" spans="1:10" ht="18.75" customHeight="1" thickBot="1">
      <c r="A14" s="142"/>
      <c r="B14" s="138" t="e">
        <f>VLOOKUP(J12,'пр.взв.'!B3:F28,4,FALSE)</f>
        <v>#N/A</v>
      </c>
      <c r="C14" s="138"/>
      <c r="D14" s="138"/>
      <c r="E14" s="138"/>
      <c r="F14" s="138"/>
      <c r="G14" s="138"/>
      <c r="H14" s="139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48" t="s">
        <v>32</v>
      </c>
      <c r="B16" s="132" t="str">
        <f>VLOOKUP(J16,'пр.взв.'!B1:F32,2,FALSE)</f>
        <v>PANTEA Georgiana</v>
      </c>
      <c r="C16" s="132"/>
      <c r="D16" s="132"/>
      <c r="E16" s="132"/>
      <c r="F16" s="132"/>
      <c r="G16" s="132"/>
      <c r="H16" s="134">
        <f>VLOOKUP(J16,'пр.взв.'!B1:F32,3,FALSE)</f>
        <v>1994</v>
      </c>
      <c r="I16" s="71"/>
      <c r="J16" s="72">
        <f>'пр.хода'!E29</f>
        <v>1</v>
      </c>
    </row>
    <row r="17" spans="1:10" ht="18" customHeight="1">
      <c r="A17" s="149"/>
      <c r="B17" s="133" t="e">
        <f>VLOOKUP(J17,'пр.взв.'!B2:F33,2,FALSE)</f>
        <v>#N/A</v>
      </c>
      <c r="C17" s="133"/>
      <c r="D17" s="133"/>
      <c r="E17" s="133"/>
      <c r="F17" s="133"/>
      <c r="G17" s="133"/>
      <c r="H17" s="135"/>
      <c r="I17" s="71"/>
      <c r="J17" s="72"/>
    </row>
    <row r="18" spans="1:10" ht="18" customHeight="1">
      <c r="A18" s="149"/>
      <c r="B18" s="136" t="str">
        <f>VLOOKUP(J16,'пр.взв.'!B1:F32,4,FALSE)</f>
        <v>ROU</v>
      </c>
      <c r="C18" s="136"/>
      <c r="D18" s="136"/>
      <c r="E18" s="136"/>
      <c r="F18" s="136"/>
      <c r="G18" s="136"/>
      <c r="H18" s="137"/>
      <c r="I18" s="71"/>
      <c r="J18" s="72"/>
    </row>
    <row r="19" spans="1:10" ht="18.75" customHeight="1" thickBot="1">
      <c r="A19" s="150"/>
      <c r="B19" s="138" t="e">
        <f>VLOOKUP(J17,'пр.взв.'!B2:F33,4,FALSE)</f>
        <v>#N/A</v>
      </c>
      <c r="C19" s="138"/>
      <c r="D19" s="138"/>
      <c r="E19" s="138"/>
      <c r="F19" s="138"/>
      <c r="G19" s="138"/>
      <c r="H19" s="139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48" t="s">
        <v>32</v>
      </c>
      <c r="B21" s="132" t="str">
        <f>VLOOKUP(J21,'пр.взв.'!B2:F37,2,FALSE)</f>
        <v>MANTALUTSA Maria</v>
      </c>
      <c r="C21" s="132"/>
      <c r="D21" s="132"/>
      <c r="E21" s="132"/>
      <c r="F21" s="132"/>
      <c r="G21" s="132"/>
      <c r="H21" s="134">
        <f>VLOOKUP(J21,'пр.взв.'!B2:F37,3,FALSE)</f>
        <v>1995</v>
      </c>
      <c r="I21" s="71"/>
      <c r="J21" s="72">
        <f>'пр.хода'!L29</f>
        <v>4</v>
      </c>
    </row>
    <row r="22" spans="1:10" ht="18" customHeight="1">
      <c r="A22" s="149"/>
      <c r="B22" s="133" t="e">
        <f>VLOOKUP(J22,'пр.взв.'!B3:F38,2,FALSE)</f>
        <v>#N/A</v>
      </c>
      <c r="C22" s="133"/>
      <c r="D22" s="133"/>
      <c r="E22" s="133"/>
      <c r="F22" s="133"/>
      <c r="G22" s="133"/>
      <c r="H22" s="135"/>
      <c r="I22" s="71"/>
      <c r="J22" s="72"/>
    </row>
    <row r="23" spans="1:9" ht="18" customHeight="1">
      <c r="A23" s="149"/>
      <c r="B23" s="136" t="str">
        <f>VLOOKUP(J21,'пр.взв.'!B2:F37,4,FALSE)</f>
        <v>MDA</v>
      </c>
      <c r="C23" s="136"/>
      <c r="D23" s="136"/>
      <c r="E23" s="136"/>
      <c r="F23" s="136"/>
      <c r="G23" s="136"/>
      <c r="H23" s="137"/>
      <c r="I23" s="71"/>
    </row>
    <row r="24" spans="1:9" ht="18.75" customHeight="1" thickBot="1">
      <c r="A24" s="150"/>
      <c r="B24" s="138" t="e">
        <f>VLOOKUP(J22,'пр.взв.'!B3:F38,4,FALSE)</f>
        <v>#N/A</v>
      </c>
      <c r="C24" s="138"/>
      <c r="D24" s="138"/>
      <c r="E24" s="138"/>
      <c r="F24" s="138"/>
      <c r="G24" s="138"/>
      <c r="H24" s="139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43"/>
      <c r="B28" s="144"/>
      <c r="C28" s="144"/>
      <c r="D28" s="144"/>
      <c r="E28" s="144"/>
      <c r="F28" s="144"/>
      <c r="G28" s="144"/>
      <c r="H28" s="134"/>
    </row>
    <row r="29" spans="1:8" ht="13.5" thickBot="1">
      <c r="A29" s="145"/>
      <c r="B29" s="146"/>
      <c r="C29" s="146"/>
      <c r="D29" s="146"/>
      <c r="E29" s="146"/>
      <c r="F29" s="146"/>
      <c r="G29" s="146"/>
      <c r="H29" s="147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D20" sqref="D20:F23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5" t="s">
        <v>23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2:11" ht="53.25" customHeight="1">
      <c r="B2" s="83"/>
      <c r="C2" s="83"/>
      <c r="D2" s="180" t="str">
        <f>HYPERLINK('[1]реквизиты'!$A$2)</f>
        <v>European Championship among  youth (M-F)  /1994-95/</v>
      </c>
      <c r="E2" s="180"/>
      <c r="F2" s="180"/>
      <c r="G2" s="180"/>
      <c r="H2" s="180"/>
      <c r="I2" s="180"/>
      <c r="J2" s="180"/>
      <c r="K2" s="83"/>
    </row>
    <row r="3" spans="1:11" ht="18" customHeight="1">
      <c r="A3" s="182" t="str">
        <f>'пр.взв.'!A4</f>
        <v>Weight category 65F  кg.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27.75" customHeight="1" hidden="1" thickBot="1">
      <c r="A4" s="177" t="s">
        <v>44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68"/>
      <c r="B6" s="155">
        <f>'пр.хода'!C27</f>
        <v>3</v>
      </c>
      <c r="C6" s="171" t="s">
        <v>18</v>
      </c>
      <c r="D6" s="173" t="str">
        <f>VLOOKUP(B6,'пр.взв.'!B7:E22,2,FALSE)</f>
        <v>VOINOVA Tajana</v>
      </c>
      <c r="E6" s="166">
        <f>VLOOKUP(B6,'пр.взв.'!B7:E22,3,FALSE)</f>
        <v>1995</v>
      </c>
      <c r="F6" s="167" t="str">
        <f>VLOOKUP(B6,'пр.взв.'!B7:E22,4,FALSE)</f>
        <v>LAT</v>
      </c>
      <c r="G6" s="153"/>
      <c r="H6" s="151"/>
      <c r="I6" s="153"/>
      <c r="J6" s="151"/>
      <c r="K6" s="55" t="s">
        <v>21</v>
      </c>
    </row>
    <row r="7" spans="1:11" ht="19.5" customHeight="1" hidden="1" thickBot="1">
      <c r="A7" s="169"/>
      <c r="B7" s="156"/>
      <c r="C7" s="172"/>
      <c r="D7" s="174"/>
      <c r="E7" s="162"/>
      <c r="F7" s="164"/>
      <c r="G7" s="154"/>
      <c r="H7" s="152"/>
      <c r="I7" s="154"/>
      <c r="J7" s="152"/>
      <c r="K7" s="56" t="s">
        <v>1</v>
      </c>
    </row>
    <row r="8" spans="1:11" ht="19.5" customHeight="1" hidden="1">
      <c r="A8" s="169"/>
      <c r="B8" s="155">
        <f>'пр.хода'!C31</f>
        <v>1</v>
      </c>
      <c r="C8" s="157" t="s">
        <v>19</v>
      </c>
      <c r="D8" s="159" t="str">
        <f>VLOOKUP(B8,'пр.взв.'!B7:E22,2,FALSE)</f>
        <v>PANTEA Georgiana</v>
      </c>
      <c r="E8" s="161">
        <f>VLOOKUP(B8,'пр.взв.'!B7:E22,3,FALSE)</f>
        <v>1994</v>
      </c>
      <c r="F8" s="163" t="str">
        <f>VLOOKUP(B8,'пр.взв.'!B7:E22,4,FALSE)</f>
        <v>ROU</v>
      </c>
      <c r="G8" s="165"/>
      <c r="H8" s="151"/>
      <c r="I8" s="153"/>
      <c r="J8" s="151"/>
      <c r="K8" s="56" t="s">
        <v>22</v>
      </c>
    </row>
    <row r="9" spans="1:11" ht="19.5" customHeight="1" hidden="1" thickBot="1">
      <c r="A9" s="170"/>
      <c r="B9" s="156"/>
      <c r="C9" s="158"/>
      <c r="D9" s="160"/>
      <c r="E9" s="162"/>
      <c r="F9" s="164"/>
      <c r="G9" s="154"/>
      <c r="H9" s="152"/>
      <c r="I9" s="154"/>
      <c r="J9" s="152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68"/>
      <c r="B12" s="155">
        <f>'пр.хода'!H27</f>
        <v>6</v>
      </c>
      <c r="C12" s="171" t="s">
        <v>18</v>
      </c>
      <c r="D12" s="173" t="str">
        <f>VLOOKUP(B12,'пр.взв.'!B1:E28,2,FALSE)</f>
        <v>BOGACH Svitlana</v>
      </c>
      <c r="E12" s="166">
        <f>VLOOKUP(B12,'пр.взв.'!B1:E28,3,FALSE)</f>
        <v>1996</v>
      </c>
      <c r="F12" s="167" t="str">
        <f>VLOOKUP(B12,'пр.взв.'!B1:E28,4,FALSE)</f>
        <v>UKR</v>
      </c>
      <c r="G12" s="153"/>
      <c r="H12" s="151"/>
      <c r="I12" s="153"/>
      <c r="J12" s="151"/>
      <c r="K12" s="55" t="s">
        <v>21</v>
      </c>
    </row>
    <row r="13" spans="1:11" ht="14.25" hidden="1" thickBot="1">
      <c r="A13" s="169"/>
      <c r="B13" s="156"/>
      <c r="C13" s="172"/>
      <c r="D13" s="174"/>
      <c r="E13" s="162"/>
      <c r="F13" s="164"/>
      <c r="G13" s="154"/>
      <c r="H13" s="152"/>
      <c r="I13" s="154"/>
      <c r="J13" s="152"/>
      <c r="K13" s="56" t="s">
        <v>1</v>
      </c>
    </row>
    <row r="14" spans="1:11" ht="19.5" customHeight="1" hidden="1">
      <c r="A14" s="169"/>
      <c r="B14" s="155">
        <f>'пр.хода'!H31</f>
        <v>4</v>
      </c>
      <c r="C14" s="157" t="s">
        <v>19</v>
      </c>
      <c r="D14" s="159" t="str">
        <f>VLOOKUP(B14,'пр.взв.'!B1:E28,2,FALSE)</f>
        <v>MANTALUTSA Maria</v>
      </c>
      <c r="E14" s="161">
        <f>VLOOKUP(B14,'пр.взв.'!B1:E28,3,FALSE)</f>
        <v>1995</v>
      </c>
      <c r="F14" s="163" t="str">
        <f>VLOOKUP(B14,'пр.взв.'!B1:E28,4,FALSE)</f>
        <v>MDA</v>
      </c>
      <c r="G14" s="165"/>
      <c r="H14" s="151"/>
      <c r="I14" s="153"/>
      <c r="J14" s="151"/>
      <c r="K14" s="56" t="s">
        <v>22</v>
      </c>
    </row>
    <row r="15" spans="1:11" ht="19.5" customHeight="1" hidden="1" thickBot="1">
      <c r="A15" s="170"/>
      <c r="B15" s="156"/>
      <c r="C15" s="158"/>
      <c r="D15" s="160"/>
      <c r="E15" s="162"/>
      <c r="F15" s="164"/>
      <c r="G15" s="154"/>
      <c r="H15" s="152"/>
      <c r="I15" s="154"/>
      <c r="J15" s="152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78" t="s">
        <v>20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68"/>
      <c r="B20" s="155">
        <f>'пр.хода'!I9</f>
        <v>7</v>
      </c>
      <c r="C20" s="171" t="s">
        <v>18</v>
      </c>
      <c r="D20" s="173" t="str">
        <f>VLOOKUP(B20,'пр.взв.'!B7:E22,2,FALSE)</f>
        <v>RI Ayko</v>
      </c>
      <c r="E20" s="166">
        <f>VLOOKUP(B20,'пр.взв.'!B7:E22,3,FALSE)</f>
        <v>1994</v>
      </c>
      <c r="F20" s="166" t="str">
        <f>VLOOKUP(B20,'пр.взв.'!B7:E22,4,FALSE)</f>
        <v>RUS</v>
      </c>
      <c r="G20" s="153"/>
      <c r="H20" s="151"/>
      <c r="I20" s="153"/>
      <c r="J20" s="151"/>
      <c r="K20" s="55" t="s">
        <v>21</v>
      </c>
    </row>
    <row r="21" spans="1:11" ht="14.25" thickBot="1">
      <c r="A21" s="169"/>
      <c r="B21" s="156"/>
      <c r="C21" s="172"/>
      <c r="D21" s="174"/>
      <c r="E21" s="162"/>
      <c r="F21" s="162"/>
      <c r="G21" s="154"/>
      <c r="H21" s="152"/>
      <c r="I21" s="154"/>
      <c r="J21" s="152"/>
      <c r="K21" s="56" t="s">
        <v>1</v>
      </c>
    </row>
    <row r="22" spans="1:11" ht="13.5">
      <c r="A22" s="169"/>
      <c r="B22" s="155">
        <f>'пр.хода'!I19</f>
        <v>2</v>
      </c>
      <c r="C22" s="157" t="s">
        <v>19</v>
      </c>
      <c r="D22" s="179" t="str">
        <f>VLOOKUP(B22,'пр.взв.'!B7:E22,2,FALSE)</f>
        <v>HERYATOVICH Maryna</v>
      </c>
      <c r="E22" s="161">
        <f>VLOOKUP(B22,'пр.взв.'!B7:E22,3,FALSE)</f>
        <v>1995</v>
      </c>
      <c r="F22" s="161" t="str">
        <f>VLOOKUP(B22,'пр.взв.'!B7:E22,4,FALSE)</f>
        <v>BLR</v>
      </c>
      <c r="G22" s="165"/>
      <c r="H22" s="151"/>
      <c r="I22" s="153"/>
      <c r="J22" s="151"/>
      <c r="K22" s="56" t="s">
        <v>22</v>
      </c>
    </row>
    <row r="23" spans="1:11" ht="13.5" thickBot="1">
      <c r="A23" s="170"/>
      <c r="B23" s="156"/>
      <c r="C23" s="158"/>
      <c r="D23" s="174"/>
      <c r="E23" s="162"/>
      <c r="F23" s="162"/>
      <c r="G23" s="154"/>
      <c r="H23" s="152"/>
      <c r="I23" s="154"/>
      <c r="J23" s="152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81" t="str">
        <f>'[1]реквизиты'!$G$8</f>
        <v>R. Baboyan</v>
      </c>
      <c r="I25" s="181"/>
      <c r="J25" s="181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1" t="str">
        <f>'[1]реквизиты'!$G$10</f>
        <v>A. Sheyko</v>
      </c>
      <c r="I27" s="181"/>
      <c r="J27" s="181"/>
      <c r="K27" t="str">
        <f>'[1]реквизиты'!$G$11</f>
        <v>/BLR/</v>
      </c>
    </row>
  </sheetData>
  <mergeCells count="64"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I14:I15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J25" sqref="J2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2" t="s">
        <v>9</v>
      </c>
      <c r="B1" s="192"/>
      <c r="C1" s="192"/>
      <c r="D1" s="192"/>
      <c r="E1" s="192"/>
      <c r="F1" s="192"/>
    </row>
    <row r="2" spans="1:6" ht="41.25" customHeight="1">
      <c r="A2" s="191" t="str">
        <f>HYPERLINK('[1]реквизиты'!$A$2)</f>
        <v>European Championship among  youth (M-F)  /1994-95/</v>
      </c>
      <c r="B2" s="191"/>
      <c r="C2" s="191"/>
      <c r="D2" s="191"/>
      <c r="E2" s="191"/>
      <c r="F2" s="191"/>
    </row>
    <row r="3" spans="1:10" ht="26.25" customHeight="1">
      <c r="A3" s="193" t="str">
        <f>HYPERLINK('[1]реквизиты'!$A$3)</f>
        <v>April 5-9, 2012    Bucharest (Romania)</v>
      </c>
      <c r="B3" s="193"/>
      <c r="C3" s="193"/>
      <c r="D3" s="193"/>
      <c r="E3" s="193"/>
      <c r="F3" s="193"/>
      <c r="G3" s="10"/>
      <c r="H3" s="10"/>
      <c r="I3" s="10"/>
      <c r="J3" s="11"/>
    </row>
    <row r="4" spans="1:10" ht="21.75" customHeight="1" thickBot="1">
      <c r="A4" s="186" t="s">
        <v>60</v>
      </c>
      <c r="B4" s="186"/>
      <c r="C4" s="186"/>
      <c r="D4" s="186"/>
      <c r="E4" s="186"/>
      <c r="F4" s="186"/>
      <c r="G4" s="10"/>
      <c r="H4" s="10"/>
      <c r="I4" s="10"/>
      <c r="J4" s="11"/>
    </row>
    <row r="5" spans="1:6" ht="12.75" customHeight="1">
      <c r="A5" s="187" t="s">
        <v>3</v>
      </c>
      <c r="B5" s="189" t="s">
        <v>4</v>
      </c>
      <c r="C5" s="187" t="s">
        <v>5</v>
      </c>
      <c r="D5" s="187" t="s">
        <v>27</v>
      </c>
      <c r="E5" s="187" t="s">
        <v>7</v>
      </c>
      <c r="F5" s="187" t="s">
        <v>8</v>
      </c>
    </row>
    <row r="6" spans="1:6" ht="12.75" customHeight="1" thickBot="1">
      <c r="A6" s="188" t="s">
        <v>3</v>
      </c>
      <c r="B6" s="190"/>
      <c r="C6" s="188" t="s">
        <v>5</v>
      </c>
      <c r="D6" s="188" t="s">
        <v>6</v>
      </c>
      <c r="E6" s="188" t="s">
        <v>7</v>
      </c>
      <c r="F6" s="188" t="s">
        <v>8</v>
      </c>
    </row>
    <row r="7" spans="1:6" ht="12.75" customHeight="1">
      <c r="A7" s="203"/>
      <c r="B7" s="199">
        <v>1</v>
      </c>
      <c r="C7" s="201" t="s">
        <v>45</v>
      </c>
      <c r="D7" s="197">
        <v>1994</v>
      </c>
      <c r="E7" s="197" t="s">
        <v>46</v>
      </c>
      <c r="F7" s="195"/>
    </row>
    <row r="8" spans="1:6" ht="12.75" customHeight="1">
      <c r="A8" s="204"/>
      <c r="B8" s="200"/>
      <c r="C8" s="202"/>
      <c r="D8" s="198"/>
      <c r="E8" s="198"/>
      <c r="F8" s="196"/>
    </row>
    <row r="9" spans="1:6" ht="12.75" customHeight="1">
      <c r="A9" s="184"/>
      <c r="B9" s="199">
        <v>2</v>
      </c>
      <c r="C9" s="201" t="s">
        <v>47</v>
      </c>
      <c r="D9" s="197">
        <v>1995</v>
      </c>
      <c r="E9" s="197" t="s">
        <v>48</v>
      </c>
      <c r="F9" s="185"/>
    </row>
    <row r="10" spans="1:6" ht="12.75" customHeight="1">
      <c r="A10" s="184"/>
      <c r="B10" s="200"/>
      <c r="C10" s="202" t="s">
        <v>49</v>
      </c>
      <c r="D10" s="198"/>
      <c r="E10" s="198"/>
      <c r="F10" s="185"/>
    </row>
    <row r="11" spans="1:6" ht="12.75" customHeight="1">
      <c r="A11" s="184"/>
      <c r="B11" s="199">
        <v>3</v>
      </c>
      <c r="C11" s="201" t="s">
        <v>50</v>
      </c>
      <c r="D11" s="197">
        <v>1995</v>
      </c>
      <c r="E11" s="197" t="s">
        <v>51</v>
      </c>
      <c r="F11" s="185"/>
    </row>
    <row r="12" spans="1:6" ht="15" customHeight="1">
      <c r="A12" s="184"/>
      <c r="B12" s="200"/>
      <c r="C12" s="202"/>
      <c r="D12" s="198"/>
      <c r="E12" s="198"/>
      <c r="F12" s="185"/>
    </row>
    <row r="13" spans="1:6" ht="12.75" customHeight="1">
      <c r="A13" s="184"/>
      <c r="B13" s="199">
        <v>4</v>
      </c>
      <c r="C13" s="201" t="s">
        <v>52</v>
      </c>
      <c r="D13" s="197">
        <v>1995</v>
      </c>
      <c r="E13" s="197" t="s">
        <v>53</v>
      </c>
      <c r="F13" s="185"/>
    </row>
    <row r="14" spans="1:6" ht="15" customHeight="1">
      <c r="A14" s="184"/>
      <c r="B14" s="200"/>
      <c r="C14" s="202"/>
      <c r="D14" s="198"/>
      <c r="E14" s="198"/>
      <c r="F14" s="185"/>
    </row>
    <row r="15" spans="1:6" ht="15" customHeight="1">
      <c r="A15" s="184"/>
      <c r="B15" s="199">
        <v>5</v>
      </c>
      <c r="C15" s="201" t="s">
        <v>54</v>
      </c>
      <c r="D15" s="197">
        <v>1995</v>
      </c>
      <c r="E15" s="197" t="s">
        <v>55</v>
      </c>
      <c r="F15" s="185"/>
    </row>
    <row r="16" spans="1:6" ht="15.75" customHeight="1">
      <c r="A16" s="184"/>
      <c r="B16" s="200"/>
      <c r="C16" s="202"/>
      <c r="D16" s="198"/>
      <c r="E16" s="198"/>
      <c r="F16" s="185"/>
    </row>
    <row r="17" spans="1:6" ht="12.75" customHeight="1">
      <c r="A17" s="184"/>
      <c r="B17" s="199">
        <v>6</v>
      </c>
      <c r="C17" s="201" t="s">
        <v>56</v>
      </c>
      <c r="D17" s="197">
        <v>1996</v>
      </c>
      <c r="E17" s="197" t="s">
        <v>57</v>
      </c>
      <c r="F17" s="185"/>
    </row>
    <row r="18" spans="1:6" ht="15" customHeight="1">
      <c r="A18" s="184"/>
      <c r="B18" s="200"/>
      <c r="C18" s="202"/>
      <c r="D18" s="198"/>
      <c r="E18" s="198"/>
      <c r="F18" s="185"/>
    </row>
    <row r="19" spans="1:6" ht="12.75" customHeight="1">
      <c r="A19" s="184"/>
      <c r="B19" s="199">
        <v>7</v>
      </c>
      <c r="C19" s="201" t="s">
        <v>58</v>
      </c>
      <c r="D19" s="197">
        <v>1994</v>
      </c>
      <c r="E19" s="197" t="s">
        <v>59</v>
      </c>
      <c r="F19" s="185"/>
    </row>
    <row r="20" spans="1:6" ht="15" customHeight="1">
      <c r="A20" s="184"/>
      <c r="B20" s="200"/>
      <c r="C20" s="202"/>
      <c r="D20" s="198"/>
      <c r="E20" s="198"/>
      <c r="F20" s="185"/>
    </row>
    <row r="21" spans="1:6" ht="12.75" customHeight="1">
      <c r="A21" s="184"/>
      <c r="B21" s="207">
        <v>8</v>
      </c>
      <c r="C21" s="208"/>
      <c r="D21" s="205"/>
      <c r="E21" s="205"/>
      <c r="F21" s="185"/>
    </row>
    <row r="22" spans="1:6" ht="15" customHeight="1" thickBot="1">
      <c r="A22" s="206"/>
      <c r="B22" s="207"/>
      <c r="C22" s="208"/>
      <c r="D22" s="205"/>
      <c r="E22" s="205"/>
      <c r="F22" s="194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M38" sqref="A1:M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2" t="str">
        <f>'пр.хода'!K1</f>
        <v>European Championship among  youth (M-F)  /1994-95/</v>
      </c>
      <c r="D1" s="213"/>
      <c r="E1" s="213"/>
      <c r="F1" s="213"/>
      <c r="G1" s="213"/>
      <c r="H1" s="213"/>
      <c r="I1" s="213"/>
      <c r="J1" s="214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15" t="str">
        <f>'пр.хода'!K2</f>
        <v>April 5-9, 2012    Bucharest (Romania)</v>
      </c>
      <c r="D2" s="215"/>
      <c r="E2" s="215"/>
      <c r="F2" s="215"/>
      <c r="G2" s="215"/>
      <c r="H2" s="215"/>
      <c r="I2" s="215"/>
      <c r="J2" s="215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16" t="str">
        <f>HYPERLINK('пр.взв.'!A4)</f>
        <v>Weight category 65F  кg.</v>
      </c>
      <c r="D3" s="217"/>
      <c r="E3" s="217"/>
      <c r="F3" s="217"/>
      <c r="G3" s="217"/>
      <c r="H3" s="217"/>
      <c r="I3" s="217"/>
      <c r="J3" s="218"/>
      <c r="K3" s="37"/>
      <c r="L3" s="37"/>
      <c r="M3" s="37"/>
    </row>
    <row r="4" spans="1:13" ht="16.5" thickBot="1">
      <c r="A4" s="211" t="s">
        <v>0</v>
      </c>
      <c r="B4" s="211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19">
        <v>1</v>
      </c>
      <c r="B5" s="221" t="str">
        <f>VLOOKUP(A5,'пр.взв.'!B7:C22,2,FALSE)</f>
        <v>PANTEA Georgiana</v>
      </c>
      <c r="C5" s="223">
        <f>VLOOKUP(B5,'пр.взв.'!C7:D22,2,FALSE)</f>
        <v>1994</v>
      </c>
      <c r="D5" s="225" t="str">
        <f>VLOOKUP(A5,'пр.взв.'!B5:E20,4,FALSE)</f>
        <v>ROU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0"/>
      <c r="B6" s="222"/>
      <c r="C6" s="224"/>
      <c r="D6" s="226"/>
      <c r="E6" s="209"/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27">
        <v>5</v>
      </c>
      <c r="B7" s="228" t="str">
        <f>VLOOKUP(A7,'пр.взв.'!B9:C24,2,FALSE)</f>
        <v>EMILOVA Tzvetelina</v>
      </c>
      <c r="C7" s="229">
        <f>VLOOKUP(B7,'пр.взв.'!C9:D24,2,FALSE)</f>
        <v>1995</v>
      </c>
      <c r="D7" s="230" t="str">
        <f>VLOOKUP(A7,'пр.взв.'!B5:E20,4,FALSE)</f>
        <v>BUL</v>
      </c>
      <c r="E7" s="210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0"/>
      <c r="B8" s="222"/>
      <c r="C8" s="224"/>
      <c r="D8" s="231"/>
      <c r="E8" s="17"/>
      <c r="F8" s="19"/>
      <c r="G8" s="209"/>
      <c r="H8" s="23"/>
      <c r="I8" s="17"/>
      <c r="J8" s="17"/>
      <c r="K8" s="17"/>
      <c r="L8" s="17"/>
      <c r="M8" s="17"/>
    </row>
    <row r="9" spans="1:13" ht="15" customHeight="1" thickBot="1">
      <c r="A9" s="219">
        <v>3</v>
      </c>
      <c r="B9" s="221" t="str">
        <f>VLOOKUP(A9,'пр.взв.'!B11:C26,2,FALSE)</f>
        <v>VOINOVA Tajana</v>
      </c>
      <c r="C9" s="223">
        <f>VLOOKUP(B9,'пр.взв.'!C11:D26,2,FALSE)</f>
        <v>1995</v>
      </c>
      <c r="D9" s="225" t="str">
        <f>VLOOKUP(A9,'пр.взв.'!B5:E20,4,FALSE)</f>
        <v>LAT</v>
      </c>
      <c r="E9" s="17"/>
      <c r="F9" s="19"/>
      <c r="G9" s="210"/>
      <c r="H9" s="1"/>
      <c r="I9" s="21"/>
      <c r="J9" s="19"/>
      <c r="K9" s="17"/>
      <c r="L9" s="17"/>
      <c r="M9" s="17"/>
    </row>
    <row r="10" spans="1:13" ht="15" customHeight="1">
      <c r="A10" s="220"/>
      <c r="B10" s="222"/>
      <c r="C10" s="224"/>
      <c r="D10" s="226"/>
      <c r="E10" s="209"/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27">
        <v>7</v>
      </c>
      <c r="B11" s="228" t="str">
        <f>VLOOKUP(A11,'пр.взв.'!B13:C28,2,FALSE)</f>
        <v>RI Ayko</v>
      </c>
      <c r="C11" s="229">
        <f>VLOOKUP(B11,'пр.взв.'!C13:D28,2,FALSE)</f>
        <v>1994</v>
      </c>
      <c r="D11" s="230" t="str">
        <f>VLOOKUP(A11,'пр.взв.'!B5:E20,4,FALSE)</f>
        <v>RUS</v>
      </c>
      <c r="E11" s="210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32"/>
      <c r="B12" s="233"/>
      <c r="C12" s="231"/>
      <c r="D12" s="231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09"/>
      <c r="J14" s="30"/>
      <c r="K14" s="20"/>
      <c r="L14" s="20"/>
      <c r="M14" s="17"/>
    </row>
    <row r="15" spans="1:10" ht="15" customHeight="1" thickBot="1">
      <c r="A15" s="211" t="s">
        <v>2</v>
      </c>
      <c r="B15" s="211"/>
      <c r="C15" s="66"/>
      <c r="D15" s="66"/>
      <c r="E15" s="17"/>
      <c r="F15" s="17"/>
      <c r="G15" s="17"/>
      <c r="H15" s="17"/>
      <c r="I15" s="210"/>
      <c r="J15" s="1"/>
    </row>
    <row r="16" spans="1:10" ht="15" customHeight="1" thickBot="1">
      <c r="A16" s="219">
        <v>2</v>
      </c>
      <c r="B16" s="221" t="str">
        <f>VLOOKUP(A16,'пр.взв.'!B7:C22,2,FALSE)</f>
        <v>HERYATOVICH Maryna</v>
      </c>
      <c r="C16" s="223">
        <f>VLOOKUP(B16,'пр.взв.'!C7:D22,2,FALSE)</f>
        <v>1995</v>
      </c>
      <c r="D16" s="225" t="str">
        <f>VLOOKUP(A16,'пр.взв.'!B6:E21,4,FALSE)</f>
        <v>BLR</v>
      </c>
      <c r="E16" s="17"/>
      <c r="F16" s="17"/>
      <c r="G16" s="17"/>
      <c r="H16" s="17"/>
      <c r="I16" s="27"/>
      <c r="J16" s="1"/>
    </row>
    <row r="17" spans="1:10" ht="15" customHeight="1">
      <c r="A17" s="220"/>
      <c r="B17" s="222"/>
      <c r="C17" s="224"/>
      <c r="D17" s="226"/>
      <c r="E17" s="209"/>
      <c r="F17" s="17"/>
      <c r="G17" s="22"/>
      <c r="H17" s="19"/>
      <c r="I17" s="27"/>
      <c r="J17" s="1"/>
    </row>
    <row r="18" spans="1:10" ht="15" customHeight="1" thickBot="1">
      <c r="A18" s="227">
        <v>6</v>
      </c>
      <c r="B18" s="228" t="str">
        <f>VLOOKUP(A18,'пр.взв.'!B9:C24,2,FALSE)</f>
        <v>BOGACH Svitlana</v>
      </c>
      <c r="C18" s="229">
        <f>VLOOKUP(B18,'пр.взв.'!C9:D24,2,FALSE)</f>
        <v>1996</v>
      </c>
      <c r="D18" s="230" t="str">
        <f>VLOOKUP(A18,'пр.взв.'!B6:E21,4,FALSE)</f>
        <v>UKR</v>
      </c>
      <c r="E18" s="210"/>
      <c r="F18" s="18"/>
      <c r="G18" s="21"/>
      <c r="H18" s="19"/>
      <c r="I18" s="27"/>
      <c r="J18" s="1"/>
    </row>
    <row r="19" spans="1:10" ht="15" customHeight="1" thickBot="1">
      <c r="A19" s="220"/>
      <c r="B19" s="222"/>
      <c r="C19" s="224"/>
      <c r="D19" s="231"/>
      <c r="E19" s="17"/>
      <c r="F19" s="19"/>
      <c r="G19" s="209"/>
      <c r="H19" s="23"/>
      <c r="I19" s="27"/>
      <c r="J19" s="1"/>
    </row>
    <row r="20" spans="1:8" ht="15" customHeight="1" thickBot="1">
      <c r="A20" s="219">
        <v>4</v>
      </c>
      <c r="B20" s="221" t="str">
        <f>VLOOKUP(A20,'пр.взв.'!B11:C26,2,FALSE)</f>
        <v>MANTALUTSA Maria</v>
      </c>
      <c r="C20" s="223">
        <f>VLOOKUP(B20,'пр.взв.'!C11:D26,2,FALSE)</f>
        <v>1995</v>
      </c>
      <c r="D20" s="225" t="str">
        <f>VLOOKUP(A20,'пр.взв.'!B6:E21,4,FALSE)</f>
        <v>MDA</v>
      </c>
      <c r="E20" s="17"/>
      <c r="F20" s="19"/>
      <c r="G20" s="210"/>
      <c r="H20" s="1"/>
    </row>
    <row r="21" spans="1:8" ht="15" customHeight="1">
      <c r="A21" s="220"/>
      <c r="B21" s="222"/>
      <c r="C21" s="224"/>
      <c r="D21" s="226"/>
      <c r="E21" s="209" t="s">
        <v>61</v>
      </c>
      <c r="F21" s="20"/>
      <c r="G21" s="21"/>
      <c r="H21" s="19"/>
    </row>
    <row r="22" spans="1:8" ht="15" customHeight="1" thickBot="1">
      <c r="A22" s="227">
        <v>8</v>
      </c>
      <c r="B22" s="234">
        <f>VLOOKUP(A22,'пр.взв.'!B13:C28,2,FALSE)</f>
        <v>0</v>
      </c>
      <c r="C22" s="236" t="e">
        <f>VLOOKUP(B22,'пр.взв.'!C13:D28,2,FALSE)</f>
        <v>#N/A</v>
      </c>
      <c r="D22" s="238">
        <f>VLOOKUP(A22,'пр.взв.'!B6:E21,4,FALSE)</f>
        <v>0</v>
      </c>
      <c r="E22" s="210"/>
      <c r="F22" s="17"/>
      <c r="G22" s="22"/>
      <c r="H22" s="19"/>
    </row>
    <row r="23" spans="1:8" ht="15" customHeight="1" thickBot="1">
      <c r="A23" s="232"/>
      <c r="B23" s="235"/>
      <c r="C23" s="237"/>
      <c r="D23" s="237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4"/>
      <c r="E28" s="1"/>
      <c r="F28" s="1"/>
      <c r="G28" s="1"/>
      <c r="H28" s="1"/>
      <c r="I28" s="1"/>
      <c r="J28" s="1"/>
      <c r="K28" s="1"/>
    </row>
    <row r="29" spans="2:11" ht="12.75">
      <c r="B29" s="25"/>
      <c r="E29" s="1"/>
      <c r="F29" s="1"/>
      <c r="G29" s="1"/>
      <c r="H29" s="1"/>
      <c r="I29" s="1"/>
      <c r="J29" s="1"/>
      <c r="K29" s="1"/>
    </row>
    <row r="30" spans="2:13" ht="12.75">
      <c r="B30" s="2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4"/>
      <c r="E35" s="1"/>
      <c r="F35" s="1"/>
      <c r="G35" s="1"/>
      <c r="H35" s="1"/>
      <c r="I35" s="1"/>
      <c r="J35" s="1"/>
      <c r="K35" s="1"/>
    </row>
    <row r="36" spans="2:11" ht="12.75">
      <c r="B36" s="25"/>
      <c r="E36" s="1"/>
      <c r="F36" s="1"/>
      <c r="G36" s="1"/>
      <c r="H36" s="1"/>
      <c r="I36" s="1"/>
      <c r="J36" s="1"/>
      <c r="K36" s="1"/>
    </row>
    <row r="37" spans="2:11" ht="12.75">
      <c r="B37" s="25"/>
      <c r="C37" s="5"/>
      <c r="D37" s="5"/>
      <c r="E37" s="9"/>
      <c r="F37" s="1"/>
      <c r="G37" s="1"/>
      <c r="H37" s="1"/>
      <c r="I37" s="13"/>
      <c r="J37" s="1"/>
      <c r="K37" s="14"/>
    </row>
    <row r="38" spans="2:11" ht="12.75">
      <c r="B38" s="26"/>
      <c r="C38" s="1"/>
      <c r="D38" s="1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7" t="s">
        <v>24</v>
      </c>
      <c r="C1" s="277"/>
      <c r="D1" s="277"/>
      <c r="E1" s="277"/>
      <c r="F1" s="277"/>
      <c r="G1" s="277"/>
      <c r="H1" s="277"/>
      <c r="I1" s="277"/>
      <c r="J1" s="58"/>
      <c r="K1" s="277" t="s">
        <v>24</v>
      </c>
      <c r="L1" s="277"/>
      <c r="M1" s="277"/>
      <c r="N1" s="277"/>
      <c r="O1" s="277"/>
      <c r="P1" s="277"/>
      <c r="Q1" s="277"/>
      <c r="R1" s="277"/>
    </row>
    <row r="2" spans="2:18" ht="24.75" customHeight="1">
      <c r="B2" s="239" t="str">
        <f>HYPERLINK('пр.взв.'!A4)</f>
        <v>Weight category 65F  кg.</v>
      </c>
      <c r="C2" s="240"/>
      <c r="D2" s="240"/>
      <c r="E2" s="240"/>
      <c r="F2" s="240"/>
      <c r="G2" s="240"/>
      <c r="H2" s="240"/>
      <c r="I2" s="240"/>
      <c r="J2" s="59"/>
      <c r="K2" s="239" t="str">
        <f>HYPERLINK('пр.взв.'!A4)</f>
        <v>Weight category 65F  кg.</v>
      </c>
      <c r="L2" s="240"/>
      <c r="M2" s="240"/>
      <c r="N2" s="240"/>
      <c r="O2" s="240"/>
      <c r="P2" s="240"/>
      <c r="Q2" s="240"/>
      <c r="R2" s="240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6" t="s">
        <v>26</v>
      </c>
      <c r="B4" s="266" t="s">
        <v>4</v>
      </c>
      <c r="C4" s="268" t="s">
        <v>5</v>
      </c>
      <c r="D4" s="268" t="s">
        <v>6</v>
      </c>
      <c r="E4" s="268" t="s">
        <v>12</v>
      </c>
      <c r="F4" s="245" t="s">
        <v>13</v>
      </c>
      <c r="G4" s="247" t="s">
        <v>15</v>
      </c>
      <c r="H4" s="263" t="s">
        <v>16</v>
      </c>
      <c r="I4" s="265" t="s">
        <v>14</v>
      </c>
      <c r="J4" s="166" t="s">
        <v>26</v>
      </c>
      <c r="K4" s="266" t="s">
        <v>4</v>
      </c>
      <c r="L4" s="268" t="s">
        <v>5</v>
      </c>
      <c r="M4" s="268" t="s">
        <v>6</v>
      </c>
      <c r="N4" s="268" t="s">
        <v>12</v>
      </c>
      <c r="O4" s="245" t="s">
        <v>13</v>
      </c>
      <c r="P4" s="247" t="s">
        <v>15</v>
      </c>
      <c r="Q4" s="263" t="s">
        <v>16</v>
      </c>
      <c r="R4" s="265" t="s">
        <v>14</v>
      </c>
    </row>
    <row r="5" spans="1:18" ht="12.75" customHeight="1" thickBot="1">
      <c r="A5" s="162"/>
      <c r="B5" s="267" t="s">
        <v>4</v>
      </c>
      <c r="C5" s="246" t="s">
        <v>5</v>
      </c>
      <c r="D5" s="246" t="s">
        <v>6</v>
      </c>
      <c r="E5" s="246" t="s">
        <v>12</v>
      </c>
      <c r="F5" s="246" t="s">
        <v>13</v>
      </c>
      <c r="G5" s="248"/>
      <c r="H5" s="264"/>
      <c r="I5" s="164" t="s">
        <v>14</v>
      </c>
      <c r="J5" s="162"/>
      <c r="K5" s="267" t="s">
        <v>4</v>
      </c>
      <c r="L5" s="246" t="s">
        <v>5</v>
      </c>
      <c r="M5" s="246" t="s">
        <v>6</v>
      </c>
      <c r="N5" s="246" t="s">
        <v>12</v>
      </c>
      <c r="O5" s="246" t="s">
        <v>13</v>
      </c>
      <c r="P5" s="248"/>
      <c r="Q5" s="264"/>
      <c r="R5" s="164" t="s">
        <v>14</v>
      </c>
    </row>
    <row r="6" spans="1:18" ht="12.75" customHeight="1">
      <c r="A6" s="278">
        <v>1</v>
      </c>
      <c r="B6" s="259">
        <v>1</v>
      </c>
      <c r="C6" s="261" t="str">
        <f>VLOOKUP(B6,'пр.взв.'!B7:E22,2,FALSE)</f>
        <v>PANTEA Georgiana</v>
      </c>
      <c r="D6" s="262">
        <f>VLOOKUP(B6,'пр.взв.'!B7:F22,3,FALSE)</f>
        <v>1994</v>
      </c>
      <c r="E6" s="262" t="str">
        <f>VLOOKUP(B6,'пр.взв.'!B7:E22,4,FALSE)</f>
        <v>ROU</v>
      </c>
      <c r="F6" s="242"/>
      <c r="G6" s="244"/>
      <c r="H6" s="256"/>
      <c r="I6" s="250"/>
      <c r="J6" s="278">
        <v>3</v>
      </c>
      <c r="K6" s="259">
        <v>2</v>
      </c>
      <c r="L6" s="261" t="str">
        <f>VLOOKUP(K6,'пр.взв.'!B7:E22,2,FALSE)</f>
        <v>HERYATOVICH Maryna</v>
      </c>
      <c r="M6" s="262">
        <f>VLOOKUP(K6,'пр.взв.'!B7:F22,3,FALSE)</f>
        <v>1995</v>
      </c>
      <c r="N6" s="262" t="str">
        <f>VLOOKUP(K6,'пр.взв.'!B7:E22,4,FALSE)</f>
        <v>BLR</v>
      </c>
      <c r="O6" s="242"/>
      <c r="P6" s="244"/>
      <c r="Q6" s="256"/>
      <c r="R6" s="250"/>
    </row>
    <row r="7" spans="1:18" ht="12.75" customHeight="1">
      <c r="A7" s="279"/>
      <c r="B7" s="260"/>
      <c r="C7" s="254"/>
      <c r="D7" s="243"/>
      <c r="E7" s="243"/>
      <c r="F7" s="243"/>
      <c r="G7" s="243"/>
      <c r="H7" s="257"/>
      <c r="I7" s="258"/>
      <c r="J7" s="279"/>
      <c r="K7" s="260"/>
      <c r="L7" s="254"/>
      <c r="M7" s="243"/>
      <c r="N7" s="243"/>
      <c r="O7" s="243"/>
      <c r="P7" s="243"/>
      <c r="Q7" s="257"/>
      <c r="R7" s="258"/>
    </row>
    <row r="8" spans="1:18" ht="12.75" customHeight="1">
      <c r="A8" s="279"/>
      <c r="B8" s="251">
        <v>5</v>
      </c>
      <c r="C8" s="253" t="str">
        <f>VLOOKUP(B8,'пр.взв.'!B7:E22,2,FALSE)</f>
        <v>EMILOVA Tzvetelina</v>
      </c>
      <c r="D8" s="255">
        <f>VLOOKUP(B8,'пр.взв.'!B7:F22,3,FALSE)</f>
        <v>1995</v>
      </c>
      <c r="E8" s="255" t="str">
        <f>VLOOKUP(B8,'пр.взв.'!B7:E22,4,FALSE)</f>
        <v>BUL</v>
      </c>
      <c r="F8" s="241"/>
      <c r="G8" s="241"/>
      <c r="H8" s="249"/>
      <c r="I8" s="249"/>
      <c r="J8" s="279"/>
      <c r="K8" s="251">
        <v>6</v>
      </c>
      <c r="L8" s="253" t="str">
        <f>VLOOKUP(K8,'пр.взв.'!B7:E22,2,FALSE)</f>
        <v>BOGACH Svitlana</v>
      </c>
      <c r="M8" s="255">
        <f>VLOOKUP(K8,'пр.взв.'!B7:F22,3,FALSE)</f>
        <v>1996</v>
      </c>
      <c r="N8" s="255" t="str">
        <f>VLOOKUP(K8,'пр.взв.'!B7:E22,4,FALSE)</f>
        <v>UKR</v>
      </c>
      <c r="O8" s="241"/>
      <c r="P8" s="241"/>
      <c r="Q8" s="249"/>
      <c r="R8" s="249"/>
    </row>
    <row r="9" spans="1:18" ht="13.5" customHeight="1" thickBot="1">
      <c r="A9" s="281"/>
      <c r="B9" s="274"/>
      <c r="C9" s="275"/>
      <c r="D9" s="276"/>
      <c r="E9" s="276"/>
      <c r="F9" s="272"/>
      <c r="G9" s="272"/>
      <c r="H9" s="273"/>
      <c r="I9" s="273"/>
      <c r="J9" s="281"/>
      <c r="K9" s="274"/>
      <c r="L9" s="275"/>
      <c r="M9" s="276"/>
      <c r="N9" s="276"/>
      <c r="O9" s="272"/>
      <c r="P9" s="272"/>
      <c r="Q9" s="273"/>
      <c r="R9" s="273"/>
    </row>
    <row r="10" spans="1:18" ht="12.75" customHeight="1">
      <c r="A10" s="278">
        <v>2</v>
      </c>
      <c r="B10" s="252">
        <v>3</v>
      </c>
      <c r="C10" s="261" t="str">
        <f>VLOOKUP(B10,'пр.взв.'!B7:E22,2,FALSE)</f>
        <v>VOINOVA Tajana</v>
      </c>
      <c r="D10" s="262">
        <f>VLOOKUP(B10,'пр.взв.'!B7:F22,3,FALSE)</f>
        <v>1995</v>
      </c>
      <c r="E10" s="262" t="str">
        <f>VLOOKUP(B10,'пр.взв.'!B7:E22,4,FALSE)</f>
        <v>LAT</v>
      </c>
      <c r="F10" s="243"/>
      <c r="G10" s="270"/>
      <c r="H10" s="257"/>
      <c r="I10" s="255"/>
      <c r="J10" s="278">
        <v>4</v>
      </c>
      <c r="K10" s="252">
        <v>4</v>
      </c>
      <c r="L10" s="261" t="str">
        <f>VLOOKUP(K10,'пр.взв.'!B7:E22,2,FALSE)</f>
        <v>MANTALUTSA Maria</v>
      </c>
      <c r="M10" s="262">
        <f>VLOOKUP(K10,'пр.взв.'!B7:F22,3,FALSE)</f>
        <v>1995</v>
      </c>
      <c r="N10" s="262" t="str">
        <f>VLOOKUP(K10,'пр.взв.'!B7:E22,4,FALSE)</f>
        <v>MDA</v>
      </c>
      <c r="O10" s="243"/>
      <c r="P10" s="270"/>
      <c r="Q10" s="257"/>
      <c r="R10" s="255"/>
    </row>
    <row r="11" spans="1:18" ht="12.75" customHeight="1">
      <c r="A11" s="279"/>
      <c r="B11" s="271"/>
      <c r="C11" s="254"/>
      <c r="D11" s="243"/>
      <c r="E11" s="243"/>
      <c r="F11" s="243"/>
      <c r="G11" s="243"/>
      <c r="H11" s="257"/>
      <c r="I11" s="258"/>
      <c r="J11" s="279"/>
      <c r="K11" s="271"/>
      <c r="L11" s="254"/>
      <c r="M11" s="243"/>
      <c r="N11" s="243"/>
      <c r="O11" s="243"/>
      <c r="P11" s="243"/>
      <c r="Q11" s="257"/>
      <c r="R11" s="258"/>
    </row>
    <row r="12" spans="1:18" ht="12.75" customHeight="1">
      <c r="A12" s="279"/>
      <c r="B12" s="251">
        <v>7</v>
      </c>
      <c r="C12" s="253" t="str">
        <f>VLOOKUP(B12,'пр.взв.'!B7:E22,2,FALSE)</f>
        <v>RI Ayko</v>
      </c>
      <c r="D12" s="255">
        <f>VLOOKUP(B12,'пр.взв.'!B7:F22,3,FALSE)</f>
        <v>1994</v>
      </c>
      <c r="E12" s="255" t="str">
        <f>VLOOKUP(B12,'пр.взв.'!B7:E22,4,FALSE)</f>
        <v>RUS</v>
      </c>
      <c r="F12" s="241"/>
      <c r="G12" s="241"/>
      <c r="H12" s="249"/>
      <c r="I12" s="249"/>
      <c r="J12" s="279"/>
      <c r="K12" s="251">
        <v>8</v>
      </c>
      <c r="L12" s="253">
        <f>VLOOKUP(K12,'пр.взв.'!B7:E22,2,FALSE)</f>
        <v>0</v>
      </c>
      <c r="M12" s="255">
        <f>VLOOKUP(K12,'пр.взв.'!B7:F22,3,FALSE)</f>
        <v>0</v>
      </c>
      <c r="N12" s="255">
        <f>VLOOKUP(K12,'пр.взв.'!B7:E22,4,FALSE)</f>
        <v>0</v>
      </c>
      <c r="O12" s="241"/>
      <c r="P12" s="241"/>
      <c r="Q12" s="249"/>
      <c r="R12" s="249"/>
    </row>
    <row r="13" spans="1:18" ht="12.75" customHeight="1">
      <c r="A13" s="280"/>
      <c r="B13" s="252"/>
      <c r="C13" s="254"/>
      <c r="D13" s="243"/>
      <c r="E13" s="243"/>
      <c r="F13" s="242"/>
      <c r="G13" s="242"/>
      <c r="H13" s="250"/>
      <c r="I13" s="250"/>
      <c r="J13" s="280"/>
      <c r="K13" s="252"/>
      <c r="L13" s="254"/>
      <c r="M13" s="243"/>
      <c r="N13" s="243"/>
      <c r="O13" s="242"/>
      <c r="P13" s="242"/>
      <c r="Q13" s="250"/>
      <c r="R13" s="250"/>
    </row>
    <row r="15" spans="2:16" ht="15.75">
      <c r="B15" s="239" t="str">
        <f>B2</f>
        <v>Weight category 65F  кg.</v>
      </c>
      <c r="C15" s="240"/>
      <c r="D15" s="240"/>
      <c r="E15" s="240"/>
      <c r="F15" s="240"/>
      <c r="G15" s="240"/>
      <c r="H15" s="240"/>
      <c r="I15" s="240"/>
      <c r="K15" s="239" t="str">
        <f>K2</f>
        <v>Weight category 65F  кg.</v>
      </c>
      <c r="L15" s="240"/>
      <c r="M15" s="240"/>
      <c r="N15" s="240"/>
      <c r="O15" s="240"/>
      <c r="P15" s="240"/>
    </row>
    <row r="16" spans="2:18" ht="24.75" customHeight="1" thickBot="1">
      <c r="B16" s="60" t="s">
        <v>1</v>
      </c>
      <c r="C16" s="269" t="s">
        <v>29</v>
      </c>
      <c r="D16" s="269"/>
      <c r="E16" s="269"/>
      <c r="F16" s="269"/>
      <c r="G16" s="269"/>
      <c r="H16" s="269"/>
      <c r="I16" s="269"/>
      <c r="J16" s="69"/>
      <c r="K16" s="60" t="s">
        <v>2</v>
      </c>
      <c r="L16" s="269" t="s">
        <v>29</v>
      </c>
      <c r="M16" s="269"/>
      <c r="N16" s="269"/>
      <c r="O16" s="269"/>
      <c r="P16" s="269"/>
      <c r="Q16" s="269"/>
      <c r="R16" s="269"/>
    </row>
    <row r="17" spans="1:18" ht="12.75" customHeight="1">
      <c r="A17" s="166" t="s">
        <v>26</v>
      </c>
      <c r="B17" s="266" t="s">
        <v>4</v>
      </c>
      <c r="C17" s="268" t="s">
        <v>5</v>
      </c>
      <c r="D17" s="268" t="s">
        <v>6</v>
      </c>
      <c r="E17" s="268" t="s">
        <v>12</v>
      </c>
      <c r="F17" s="245" t="s">
        <v>13</v>
      </c>
      <c r="G17" s="247" t="s">
        <v>15</v>
      </c>
      <c r="H17" s="263" t="s">
        <v>16</v>
      </c>
      <c r="I17" s="265" t="s">
        <v>14</v>
      </c>
      <c r="J17" s="166" t="s">
        <v>26</v>
      </c>
      <c r="K17" s="266" t="s">
        <v>4</v>
      </c>
      <c r="L17" s="268" t="s">
        <v>5</v>
      </c>
      <c r="M17" s="268" t="s">
        <v>6</v>
      </c>
      <c r="N17" s="268" t="s">
        <v>12</v>
      </c>
      <c r="O17" s="245" t="s">
        <v>13</v>
      </c>
      <c r="P17" s="247" t="s">
        <v>15</v>
      </c>
      <c r="Q17" s="263" t="s">
        <v>16</v>
      </c>
      <c r="R17" s="265" t="s">
        <v>14</v>
      </c>
    </row>
    <row r="18" spans="1:18" ht="12.75" customHeight="1" thickBot="1">
      <c r="A18" s="162"/>
      <c r="B18" s="267" t="s">
        <v>4</v>
      </c>
      <c r="C18" s="246" t="s">
        <v>5</v>
      </c>
      <c r="D18" s="246" t="s">
        <v>6</v>
      </c>
      <c r="E18" s="246" t="s">
        <v>12</v>
      </c>
      <c r="F18" s="246" t="s">
        <v>13</v>
      </c>
      <c r="G18" s="248"/>
      <c r="H18" s="264"/>
      <c r="I18" s="164" t="s">
        <v>14</v>
      </c>
      <c r="J18" s="162"/>
      <c r="K18" s="267" t="s">
        <v>4</v>
      </c>
      <c r="L18" s="246" t="s">
        <v>5</v>
      </c>
      <c r="M18" s="246" t="s">
        <v>6</v>
      </c>
      <c r="N18" s="246" t="s">
        <v>12</v>
      </c>
      <c r="O18" s="246" t="s">
        <v>13</v>
      </c>
      <c r="P18" s="248"/>
      <c r="Q18" s="264"/>
      <c r="R18" s="164" t="s">
        <v>14</v>
      </c>
    </row>
    <row r="19" spans="1:18" ht="12.75" customHeight="1">
      <c r="A19" s="278">
        <v>1</v>
      </c>
      <c r="B19" s="259">
        <f>'пр.хода'!G7</f>
        <v>1</v>
      </c>
      <c r="C19" s="261" t="str">
        <f>VLOOKUP(B19,'пр.взв.'!B7:E22,2,FALSE)</f>
        <v>PANTEA Georgiana</v>
      </c>
      <c r="D19" s="262">
        <f>VLOOKUP(B19,'пр.взв.'!B7:F22,3,FALSE)</f>
        <v>1994</v>
      </c>
      <c r="E19" s="262" t="str">
        <f>VLOOKUP(B19,'пр.взв.'!B7:E22,4,FALSE)</f>
        <v>ROU</v>
      </c>
      <c r="F19" s="242"/>
      <c r="G19" s="244"/>
      <c r="H19" s="256"/>
      <c r="I19" s="250"/>
      <c r="J19" s="278">
        <v>2</v>
      </c>
      <c r="K19" s="259">
        <f>'пр.хода'!G17</f>
        <v>2</v>
      </c>
      <c r="L19" s="261" t="str">
        <f>VLOOKUP(K19,'пр.взв.'!B7:E22,2,FALSE)</f>
        <v>HERYATOVICH Maryna</v>
      </c>
      <c r="M19" s="262">
        <f>VLOOKUP(K19,'пр.взв.'!B7:F22,3,FALSE)</f>
        <v>1995</v>
      </c>
      <c r="N19" s="262" t="str">
        <f>VLOOKUP(K19,'пр.взв.'!B7:E22,4,FALSE)</f>
        <v>BLR</v>
      </c>
      <c r="O19" s="242"/>
      <c r="P19" s="244"/>
      <c r="Q19" s="256"/>
      <c r="R19" s="250"/>
    </row>
    <row r="20" spans="1:18" ht="12.75" customHeight="1">
      <c r="A20" s="279"/>
      <c r="B20" s="260"/>
      <c r="C20" s="254"/>
      <c r="D20" s="243"/>
      <c r="E20" s="243"/>
      <c r="F20" s="243"/>
      <c r="G20" s="243"/>
      <c r="H20" s="257"/>
      <c r="I20" s="258"/>
      <c r="J20" s="279"/>
      <c r="K20" s="260"/>
      <c r="L20" s="254"/>
      <c r="M20" s="243"/>
      <c r="N20" s="243"/>
      <c r="O20" s="243"/>
      <c r="P20" s="243"/>
      <c r="Q20" s="257"/>
      <c r="R20" s="258"/>
    </row>
    <row r="21" spans="1:18" ht="12.75" customHeight="1">
      <c r="A21" s="279"/>
      <c r="B21" s="251">
        <f>'пр.хода'!G11</f>
        <v>7</v>
      </c>
      <c r="C21" s="253" t="str">
        <f>VLOOKUP(B21,'пр.взв.'!B7:E22,2,FALSE)</f>
        <v>RI Ayko</v>
      </c>
      <c r="D21" s="255">
        <f>VLOOKUP(B21,'пр.взв.'!B7:F22,3,FALSE)</f>
        <v>1994</v>
      </c>
      <c r="E21" s="255" t="str">
        <f>VLOOKUP(B21,'пр.взв.'!B7:E22,4,FALSE)</f>
        <v>RUS</v>
      </c>
      <c r="F21" s="241"/>
      <c r="G21" s="241"/>
      <c r="H21" s="249"/>
      <c r="I21" s="249"/>
      <c r="J21" s="279"/>
      <c r="K21" s="251">
        <f>'пр.хода'!G21</f>
        <v>4</v>
      </c>
      <c r="L21" s="253" t="str">
        <f>VLOOKUP(K21,'пр.взв.'!B7:E22,2,FALSE)</f>
        <v>MANTALUTSA Maria</v>
      </c>
      <c r="M21" s="255">
        <f>VLOOKUP(K21,'пр.взв.'!B7:F22,3,FALSE)</f>
        <v>1995</v>
      </c>
      <c r="N21" s="255" t="str">
        <f>VLOOKUP(K21,'пр.взв.'!B7:E22,4,FALSE)</f>
        <v>MDA</v>
      </c>
      <c r="O21" s="241"/>
      <c r="P21" s="241"/>
      <c r="Q21" s="249"/>
      <c r="R21" s="249"/>
    </row>
    <row r="22" spans="1:18" ht="12.75" customHeight="1">
      <c r="A22" s="280"/>
      <c r="B22" s="252"/>
      <c r="C22" s="254"/>
      <c r="D22" s="243"/>
      <c r="E22" s="243"/>
      <c r="F22" s="242"/>
      <c r="G22" s="242"/>
      <c r="H22" s="250"/>
      <c r="I22" s="250"/>
      <c r="J22" s="280"/>
      <c r="K22" s="252"/>
      <c r="L22" s="254"/>
      <c r="M22" s="243"/>
      <c r="N22" s="243"/>
      <c r="O22" s="242"/>
      <c r="P22" s="242"/>
      <c r="Q22" s="250"/>
      <c r="R22" s="250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1">
      <selection activeCell="P8" sqref="M6:P9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33" t="s">
        <v>43</v>
      </c>
      <c r="F1" s="334"/>
      <c r="G1" s="334"/>
      <c r="H1" s="334"/>
      <c r="I1" s="334"/>
      <c r="J1" s="335"/>
      <c r="K1" s="336" t="str">
        <f>'[1]реквизиты'!$A$2</f>
        <v>European Championship among  youth (M-F)  /1994-95/</v>
      </c>
      <c r="L1" s="337"/>
      <c r="M1" s="337"/>
      <c r="N1" s="337"/>
      <c r="O1" s="337"/>
      <c r="P1" s="338"/>
    </row>
    <row r="2" spans="4:20" ht="26.25" customHeight="1" thickBot="1">
      <c r="D2" s="35"/>
      <c r="E2" s="339" t="str">
        <f>HYPERLINK('пр.взв.'!A4)</f>
        <v>Weight category 65F  кg.</v>
      </c>
      <c r="F2" s="340"/>
      <c r="G2" s="340"/>
      <c r="H2" s="340"/>
      <c r="I2" s="340"/>
      <c r="J2" s="341"/>
      <c r="K2" s="342" t="str">
        <f>'[1]реквизиты'!$A$3</f>
        <v>April 5-9, 2012    Bucharest (Romania)</v>
      </c>
      <c r="L2" s="343"/>
      <c r="M2" s="343"/>
      <c r="N2" s="343"/>
      <c r="O2" s="343"/>
      <c r="P2" s="344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82" t="s">
        <v>42</v>
      </c>
      <c r="N4" s="282"/>
      <c r="O4" s="282"/>
      <c r="P4" s="282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283" t="s">
        <v>38</v>
      </c>
      <c r="B6" s="93"/>
      <c r="C6" s="292">
        <v>1</v>
      </c>
      <c r="D6" s="313" t="str">
        <f>VLOOKUP(C6,'пр.взв.'!B7:F22,2,FALSE)</f>
        <v>PANTEA Georgiana</v>
      </c>
      <c r="E6" s="288">
        <f>VLOOKUP(C6,'пр.взв.'!B7:F22,3,FALSE)</f>
        <v>1994</v>
      </c>
      <c r="F6" s="309" t="str">
        <f>VLOOKUP(C6,'пр.взв.'!B7:F22,4,FALSE)</f>
        <v>ROU</v>
      </c>
      <c r="G6" s="87"/>
      <c r="H6" s="87"/>
      <c r="I6" s="87"/>
      <c r="J6" s="99"/>
      <c r="K6" s="99"/>
      <c r="M6" s="321">
        <v>1</v>
      </c>
      <c r="N6" s="349">
        <f>K14</f>
        <v>7</v>
      </c>
      <c r="O6" s="345" t="str">
        <f>VLOOKUP(N6,'пр.взв.'!B7:E22,2,FALSE)</f>
        <v>RI Ayko</v>
      </c>
      <c r="P6" s="347" t="str">
        <f>VLOOKUP(N6,'пр.взв.'!B7:F22,4,FALSE)</f>
        <v>RUS</v>
      </c>
      <c r="Q6" s="34"/>
    </row>
    <row r="7" spans="1:17" ht="15" customHeight="1">
      <c r="A7" s="284"/>
      <c r="B7" s="93"/>
      <c r="C7" s="293"/>
      <c r="D7" s="314"/>
      <c r="E7" s="289"/>
      <c r="F7" s="310"/>
      <c r="G7" s="98">
        <v>1</v>
      </c>
      <c r="H7" s="87"/>
      <c r="I7" s="87"/>
      <c r="J7" s="99"/>
      <c r="K7" s="99"/>
      <c r="M7" s="322"/>
      <c r="N7" s="350"/>
      <c r="O7" s="346"/>
      <c r="P7" s="348"/>
      <c r="Q7" s="34"/>
    </row>
    <row r="8" spans="1:17" ht="15" customHeight="1" thickBot="1">
      <c r="A8" s="284"/>
      <c r="B8" s="93"/>
      <c r="C8" s="315">
        <v>5</v>
      </c>
      <c r="D8" s="317" t="str">
        <f>VLOOKUP(C8,'пр.взв.'!B7:F22,2,FALSE)</f>
        <v>EMILOVA Tzvetelina</v>
      </c>
      <c r="E8" s="294">
        <f>VLOOKUP(C8,'пр.взв.'!B7:F22,3,FALSE)</f>
        <v>1995</v>
      </c>
      <c r="F8" s="311" t="str">
        <f>VLOOKUP(C8,'пр.взв.'!B9:F24,4,FALSE)</f>
        <v>BUL</v>
      </c>
      <c r="G8" s="123" t="s">
        <v>62</v>
      </c>
      <c r="H8" s="88"/>
      <c r="I8" s="89"/>
      <c r="J8" s="99"/>
      <c r="K8" s="99"/>
      <c r="M8" s="319">
        <v>2</v>
      </c>
      <c r="N8" s="350">
        <v>2</v>
      </c>
      <c r="O8" s="346" t="str">
        <f>VLOOKUP(N8,'пр.взв.'!B7:F22,2,FALSE)</f>
        <v>HERYATOVICH Maryna</v>
      </c>
      <c r="P8" s="348" t="str">
        <f>VLOOKUP(N8,'пр.взв.'!B7:E22,4,FALSE)</f>
        <v>BLR</v>
      </c>
      <c r="Q8" s="34"/>
    </row>
    <row r="9" spans="1:17" ht="15" customHeight="1" thickBot="1">
      <c r="A9" s="285"/>
      <c r="B9" s="93"/>
      <c r="C9" s="316"/>
      <c r="D9" s="318"/>
      <c r="E9" s="295"/>
      <c r="F9" s="312"/>
      <c r="G9" s="87"/>
      <c r="H9" s="125"/>
      <c r="I9" s="98">
        <v>7</v>
      </c>
      <c r="J9" s="99"/>
      <c r="K9" s="99"/>
      <c r="M9" s="320"/>
      <c r="N9" s="350"/>
      <c r="O9" s="346" t="e">
        <f>VLOOKUP(N9,'пр.взв.'!B1:E24,2,FALSE)</f>
        <v>#N/A</v>
      </c>
      <c r="P9" s="348" t="e">
        <f>VLOOKUP(N9,'пр.взв.'!B1:E24,4,FALSE)</f>
        <v>#N/A</v>
      </c>
      <c r="Q9" s="34"/>
    </row>
    <row r="10" spans="1:17" ht="15" customHeight="1" thickBot="1">
      <c r="A10" s="283" t="s">
        <v>39</v>
      </c>
      <c r="B10" s="93"/>
      <c r="C10" s="292">
        <v>3</v>
      </c>
      <c r="D10" s="313" t="str">
        <f>VLOOKUP(C10,'пр.взв.'!B7:F22,2,FALSE)</f>
        <v>VOINOVA Tajana</v>
      </c>
      <c r="E10" s="288">
        <f>VLOOKUP(C10,'пр.взв.'!B7:F22,3,FALSE)</f>
        <v>1995</v>
      </c>
      <c r="F10" s="309" t="str">
        <f>VLOOKUP(C10,'пр.взв.'!B11:F26,4,FALSE)</f>
        <v>LAT</v>
      </c>
      <c r="G10" s="87"/>
      <c r="H10" s="125"/>
      <c r="I10" s="123" t="s">
        <v>63</v>
      </c>
      <c r="J10" s="100"/>
      <c r="K10" s="99"/>
      <c r="M10" s="304">
        <v>3</v>
      </c>
      <c r="N10" s="350">
        <f>E29</f>
        <v>1</v>
      </c>
      <c r="O10" s="346" t="str">
        <f>VLOOKUP(N10,'пр.взв.'!B7:F22,2,FALSE)</f>
        <v>PANTEA Georgiana</v>
      </c>
      <c r="P10" s="348" t="str">
        <f>VLOOKUP(N10,'пр.взв.'!B7:E22,4,FALSE)</f>
        <v>ROU</v>
      </c>
      <c r="Q10" s="34"/>
    </row>
    <row r="11" spans="1:17" ht="15" customHeight="1">
      <c r="A11" s="284"/>
      <c r="B11" s="93"/>
      <c r="C11" s="293"/>
      <c r="D11" s="314">
        <f>'пр.взв.'!C12</f>
        <v>0</v>
      </c>
      <c r="E11" s="289"/>
      <c r="F11" s="310">
        <f>'пр.взв.'!E12</f>
        <v>0</v>
      </c>
      <c r="G11" s="94">
        <v>7</v>
      </c>
      <c r="H11" s="91"/>
      <c r="I11" s="89"/>
      <c r="J11" s="101"/>
      <c r="K11" s="99"/>
      <c r="M11" s="305"/>
      <c r="N11" s="350"/>
      <c r="O11" s="346" t="e">
        <f>VLOOKUP(N11,'пр.взв.'!B1:E26,2,FALSE)</f>
        <v>#N/A</v>
      </c>
      <c r="P11" s="348" t="e">
        <f>VLOOKUP(N11,'пр.взв.'!B1:E26,4,FALSE)</f>
        <v>#N/A</v>
      </c>
      <c r="Q11" s="34"/>
    </row>
    <row r="12" spans="1:17" ht="15" customHeight="1" thickBot="1">
      <c r="A12" s="284"/>
      <c r="B12" s="93"/>
      <c r="C12" s="315">
        <v>7</v>
      </c>
      <c r="D12" s="317" t="str">
        <f>VLOOKUP(C12,'пр.взв.'!B7:F22,2,FALSE)</f>
        <v>RI Ayko</v>
      </c>
      <c r="E12" s="294">
        <f>VLOOKUP(C12,'пр.взв.'!B7:F22,3,FALSE)</f>
        <v>1994</v>
      </c>
      <c r="F12" s="311" t="str">
        <f>VLOOKUP(C12,'пр.взв.'!B13:F28,4,FALSE)</f>
        <v>RUS</v>
      </c>
      <c r="G12" s="124" t="s">
        <v>63</v>
      </c>
      <c r="H12" s="87"/>
      <c r="I12" s="90"/>
      <c r="J12" s="101"/>
      <c r="K12" s="99"/>
      <c r="M12" s="304">
        <v>3</v>
      </c>
      <c r="N12" s="350">
        <f>L29</f>
        <v>4</v>
      </c>
      <c r="O12" s="346" t="str">
        <f>VLOOKUP(N12,'пр.взв.'!B9:F24,2,FALSE)</f>
        <v>MANTALUTSA Maria</v>
      </c>
      <c r="P12" s="348" t="str">
        <f>VLOOKUP(N12,'пр.взв.'!B7:E24,4,FALSE)</f>
        <v>MDA</v>
      </c>
      <c r="Q12" s="34"/>
    </row>
    <row r="13" spans="1:17" ht="15" customHeight="1" thickBot="1">
      <c r="A13" s="285"/>
      <c r="B13" s="93"/>
      <c r="C13" s="316"/>
      <c r="D13" s="318">
        <f>'пр.взв.'!C20</f>
        <v>0</v>
      </c>
      <c r="E13" s="295"/>
      <c r="F13" s="312">
        <f>'пр.взв.'!E20</f>
        <v>0</v>
      </c>
      <c r="G13" s="87"/>
      <c r="H13" s="87"/>
      <c r="I13" s="90"/>
      <c r="J13" s="101"/>
      <c r="K13" s="99"/>
      <c r="M13" s="305"/>
      <c r="N13" s="350"/>
      <c r="O13" s="346" t="e">
        <f>VLOOKUP(N13,'пр.взв.'!B3:E28,2,FALSE)</f>
        <v>#N/A</v>
      </c>
      <c r="P13" s="348" t="e">
        <f>VLOOKUP(N13,'пр.взв.'!B3:E28,4,FALSE)</f>
        <v>#N/A</v>
      </c>
      <c r="Q13" s="34"/>
    </row>
    <row r="14" spans="3:17" ht="15" customHeight="1">
      <c r="C14" s="290"/>
      <c r="D14" s="86"/>
      <c r="E14" s="84"/>
      <c r="F14" s="85"/>
      <c r="G14" s="87"/>
      <c r="H14" s="87"/>
      <c r="I14" s="90"/>
      <c r="J14" s="101"/>
      <c r="K14" s="102">
        <v>7</v>
      </c>
      <c r="M14" s="325">
        <v>5</v>
      </c>
      <c r="N14" s="350">
        <v>3</v>
      </c>
      <c r="O14" s="346" t="str">
        <f>VLOOKUP(N14,'пр.взв.'!B1:F26,2,FALSE)</f>
        <v>VOINOVA Tajana</v>
      </c>
      <c r="P14" s="348" t="str">
        <f>VLOOKUP(N14,'пр.взв.'!B1:E26,4,FALSE)</f>
        <v>LAT</v>
      </c>
      <c r="Q14" s="34"/>
    </row>
    <row r="15" spans="3:17" ht="15" customHeight="1" thickBot="1">
      <c r="C15" s="291"/>
      <c r="D15" s="86"/>
      <c r="E15" s="84"/>
      <c r="F15" s="85"/>
      <c r="G15" s="87"/>
      <c r="H15" s="87"/>
      <c r="I15" s="90"/>
      <c r="J15" s="101"/>
      <c r="K15" s="359" t="s">
        <v>63</v>
      </c>
      <c r="M15" s="326"/>
      <c r="N15" s="350"/>
      <c r="O15" s="346" t="e">
        <f>VLOOKUP(N15,'пр.взв.'!B5:E30,2,FALSE)</f>
        <v>#N/A</v>
      </c>
      <c r="P15" s="348" t="e">
        <f>VLOOKUP(N15,'пр.взв.'!B5:E30,4,FALSE)</f>
        <v>#N/A</v>
      </c>
      <c r="Q15" s="34"/>
    </row>
    <row r="16" spans="1:17" ht="15" customHeight="1" thickBot="1">
      <c r="A16" s="283" t="s">
        <v>40</v>
      </c>
      <c r="B16" s="93"/>
      <c r="C16" s="286">
        <v>2</v>
      </c>
      <c r="D16" s="313" t="str">
        <f>VLOOKUP(C16,'пр.взв.'!B7:F22,2,FALSE)</f>
        <v>HERYATOVICH Maryna</v>
      </c>
      <c r="E16" s="288">
        <f>VLOOKUP(C16,'пр.взв.'!B7:F22,3,FALSE)</f>
        <v>1995</v>
      </c>
      <c r="F16" s="309" t="str">
        <f>VLOOKUP(C16,'пр.взв.'!B7:F22,4,FALSE)</f>
        <v>BLR</v>
      </c>
      <c r="G16" s="87"/>
      <c r="H16" s="87"/>
      <c r="I16" s="90"/>
      <c r="J16" s="101"/>
      <c r="K16" s="99"/>
      <c r="M16" s="325">
        <v>5</v>
      </c>
      <c r="N16" s="350">
        <v>6</v>
      </c>
      <c r="O16" s="346" t="str">
        <f>VLOOKUP(N16,'пр.взв.'!B3:F28,2,FALSE)</f>
        <v>BOGACH Svitlana</v>
      </c>
      <c r="P16" s="348" t="str">
        <f>VLOOKUP(N16,'пр.взв.'!B3:E28,4,FALSE)</f>
        <v>UKR</v>
      </c>
      <c r="Q16" s="34"/>
    </row>
    <row r="17" spans="1:17" ht="15" customHeight="1">
      <c r="A17" s="284"/>
      <c r="B17" s="93"/>
      <c r="C17" s="287"/>
      <c r="D17" s="314" t="str">
        <f>'пр.взв.'!C10</f>
        <v>Герьятович Марина</v>
      </c>
      <c r="E17" s="289"/>
      <c r="F17" s="310">
        <f>'пр.взв.'!E10</f>
        <v>0</v>
      </c>
      <c r="G17" s="98">
        <v>2</v>
      </c>
      <c r="H17" s="87"/>
      <c r="I17" s="90"/>
      <c r="J17" s="101"/>
      <c r="K17" s="99"/>
      <c r="M17" s="326"/>
      <c r="N17" s="350"/>
      <c r="O17" s="346" t="e">
        <f>VLOOKUP(N17,'пр.взв.'!B7:E32,2,FALSE)</f>
        <v>#N/A</v>
      </c>
      <c r="P17" s="348" t="e">
        <f>VLOOKUP(N17,'пр.взв.'!B7:E32,4,FALSE)</f>
        <v>#N/A</v>
      </c>
      <c r="Q17" s="34"/>
    </row>
    <row r="18" spans="1:17" ht="15" customHeight="1" thickBot="1">
      <c r="A18" s="284"/>
      <c r="B18" s="93"/>
      <c r="C18" s="296">
        <v>6</v>
      </c>
      <c r="D18" s="317" t="str">
        <f>VLOOKUP(C18,'пр.взв.'!B7:F22,2,FALSE)</f>
        <v>BOGACH Svitlana</v>
      </c>
      <c r="E18" s="294">
        <f>VLOOKUP(C18,'пр.взв.'!B7:F22,3,FALSE)</f>
        <v>1996</v>
      </c>
      <c r="F18" s="311" t="str">
        <f>VLOOKUP(C18,'пр.взв.'!B7:F22,4,FALSE)</f>
        <v>UKR</v>
      </c>
      <c r="G18" s="123" t="s">
        <v>63</v>
      </c>
      <c r="H18" s="88"/>
      <c r="I18" s="89"/>
      <c r="J18" s="101"/>
      <c r="K18" s="99"/>
      <c r="M18" s="323" t="s">
        <v>65</v>
      </c>
      <c r="N18" s="350">
        <v>5</v>
      </c>
      <c r="O18" s="346" t="str">
        <f>VLOOKUP(N18,'пр.взв.'!B5:F30,2,FALSE)</f>
        <v>EMILOVA Tzvetelina</v>
      </c>
      <c r="P18" s="348" t="str">
        <f>VLOOKUP(N18,'пр.взв.'!B1:E30,4,FALSE)</f>
        <v>BUL</v>
      </c>
      <c r="Q18" s="34"/>
    </row>
    <row r="19" spans="1:17" ht="15" customHeight="1" thickBot="1">
      <c r="A19" s="285"/>
      <c r="B19" s="93"/>
      <c r="C19" s="297"/>
      <c r="D19" s="318">
        <f>'пр.взв.'!C18</f>
        <v>0</v>
      </c>
      <c r="E19" s="295"/>
      <c r="F19" s="312">
        <f>'пр.взв.'!E18</f>
        <v>0</v>
      </c>
      <c r="G19" s="87"/>
      <c r="H19" s="90"/>
      <c r="I19" s="94">
        <v>2</v>
      </c>
      <c r="J19" s="103"/>
      <c r="K19" s="99"/>
      <c r="M19" s="324"/>
      <c r="N19" s="351"/>
      <c r="O19" s="352" t="e">
        <f>VLOOKUP(N19,'пр.взв.'!B1:E34,2,FALSE)</f>
        <v>#N/A</v>
      </c>
      <c r="P19" s="353" t="e">
        <f>VLOOKUP(N19,'пр.взв.'!B3:E34,4,FALSE)</f>
        <v>#N/A</v>
      </c>
      <c r="Q19" s="34"/>
    </row>
    <row r="20" spans="1:17" ht="15" customHeight="1" thickBot="1">
      <c r="A20" s="283" t="s">
        <v>41</v>
      </c>
      <c r="B20" s="93"/>
      <c r="C20" s="286">
        <v>4</v>
      </c>
      <c r="D20" s="313" t="str">
        <f>VLOOKUP(C20,'пр.взв.'!B7:F22,2,FALSE)</f>
        <v>MANTALUTSA Maria</v>
      </c>
      <c r="E20" s="288">
        <f>VLOOKUP(C20,'пр.взв.'!B7:F22,3,FALSE)</f>
        <v>1995</v>
      </c>
      <c r="F20" s="309" t="str">
        <f>VLOOKUP(C20,'пр.взв.'!B7:F22,4,FALSE)</f>
        <v>MDA</v>
      </c>
      <c r="G20" s="87"/>
      <c r="H20" s="90"/>
      <c r="I20" s="124" t="s">
        <v>62</v>
      </c>
      <c r="J20" s="76"/>
      <c r="K20" s="99"/>
      <c r="M20" s="327"/>
      <c r="N20" s="354"/>
      <c r="O20" s="355"/>
      <c r="P20" s="356"/>
      <c r="Q20" s="34"/>
    </row>
    <row r="21" spans="1:17" ht="15" customHeight="1">
      <c r="A21" s="284"/>
      <c r="B21" s="93"/>
      <c r="C21" s="287"/>
      <c r="D21" s="314">
        <f>'пр.взв.'!C14</f>
        <v>0</v>
      </c>
      <c r="E21" s="289"/>
      <c r="F21" s="310">
        <f>'пр.взв.'!E14</f>
        <v>0</v>
      </c>
      <c r="G21" s="94">
        <v>4</v>
      </c>
      <c r="H21" s="91"/>
      <c r="I21" s="89"/>
      <c r="J21" s="76"/>
      <c r="K21" s="99"/>
      <c r="M21" s="328"/>
      <c r="N21" s="354"/>
      <c r="O21" s="355"/>
      <c r="P21" s="356"/>
      <c r="Q21" s="34"/>
    </row>
    <row r="22" spans="1:17" ht="15" customHeight="1" thickBot="1">
      <c r="A22" s="284"/>
      <c r="B22" s="93"/>
      <c r="C22" s="296">
        <v>8</v>
      </c>
      <c r="D22" s="300">
        <f>VLOOKUP(C22,'пр.взв.'!B7:F22,2,FALSE)</f>
        <v>0</v>
      </c>
      <c r="E22" s="298">
        <f>VLOOKUP(C22,'пр.взв.'!B7:F22,3,FALSE)</f>
        <v>0</v>
      </c>
      <c r="F22" s="357">
        <f>VLOOKUP(C22,'пр.взв.'!B7:F22,4,FALSE)</f>
        <v>0</v>
      </c>
      <c r="G22" s="124"/>
      <c r="H22" s="87"/>
      <c r="I22" s="90"/>
      <c r="J22" s="76"/>
      <c r="K22" s="99"/>
      <c r="O22" s="80"/>
      <c r="P22" s="81"/>
      <c r="Q22" s="34"/>
    </row>
    <row r="23" spans="1:17" ht="15" customHeight="1" thickBot="1">
      <c r="A23" s="285"/>
      <c r="B23" s="93"/>
      <c r="C23" s="297"/>
      <c r="D23" s="301">
        <f>'пр.взв.'!C22</f>
        <v>0</v>
      </c>
      <c r="E23" s="299"/>
      <c r="F23" s="358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06" t="s">
        <v>44</v>
      </c>
      <c r="D24" s="306"/>
      <c r="E24" s="306"/>
      <c r="F24" s="306"/>
      <c r="G24" s="306"/>
      <c r="H24" s="306"/>
      <c r="I24" s="306"/>
      <c r="J24" s="306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07">
        <v>3</v>
      </c>
      <c r="D27" s="107"/>
      <c r="E27" s="108"/>
      <c r="H27" s="307">
        <v>6</v>
      </c>
      <c r="I27" s="104"/>
      <c r="J27" s="71"/>
      <c r="K27" s="113"/>
      <c r="L27" s="113"/>
      <c r="M27" s="113"/>
    </row>
    <row r="28" spans="3:13" ht="12.75" customHeight="1" thickBot="1">
      <c r="C28" s="308"/>
      <c r="D28" s="109"/>
      <c r="E28" s="108"/>
      <c r="H28" s="308"/>
      <c r="I28" s="114"/>
      <c r="J28" s="73"/>
      <c r="K28" s="105"/>
      <c r="L28" s="113"/>
      <c r="M28" s="113"/>
    </row>
    <row r="29" spans="3:13" ht="15.75" customHeight="1">
      <c r="C29" s="110"/>
      <c r="D29" s="111"/>
      <c r="E29" s="106">
        <v>1</v>
      </c>
      <c r="H29" s="110"/>
      <c r="I29" s="113"/>
      <c r="J29" s="117"/>
      <c r="K29" s="113"/>
      <c r="L29" s="329">
        <v>4</v>
      </c>
      <c r="M29" s="330"/>
    </row>
    <row r="30" spans="3:13" ht="12.75" customHeight="1" thickBot="1">
      <c r="C30" s="110"/>
      <c r="D30" s="111"/>
      <c r="E30" s="126" t="s">
        <v>64</v>
      </c>
      <c r="H30" s="110"/>
      <c r="I30" s="113"/>
      <c r="J30" s="115"/>
      <c r="K30" s="113"/>
      <c r="L30" s="331" t="s">
        <v>63</v>
      </c>
      <c r="M30" s="332"/>
    </row>
    <row r="31" spans="3:13" ht="13.5" customHeight="1">
      <c r="C31" s="302">
        <v>1</v>
      </c>
      <c r="D31" s="112"/>
      <c r="E31" s="108"/>
      <c r="H31" s="302">
        <v>4</v>
      </c>
      <c r="I31" s="116"/>
      <c r="J31" s="75"/>
      <c r="K31" s="118"/>
      <c r="L31" s="113"/>
      <c r="M31" s="113"/>
    </row>
    <row r="32" spans="3:13" ht="18.75" thickBot="1">
      <c r="C32" s="303"/>
      <c r="D32" s="107"/>
      <c r="E32" s="108"/>
      <c r="H32" s="303"/>
      <c r="I32" s="104"/>
      <c r="J32" s="71"/>
      <c r="K32" s="113"/>
      <c r="L32" s="113"/>
      <c r="M32" s="113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5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6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5"/>
      <c r="M41" t="str">
        <f>'[1]реквизиты'!$G$11</f>
        <v>/BLR/</v>
      </c>
    </row>
    <row r="42" spans="10:13" ht="15">
      <c r="J42" s="78"/>
      <c r="M42" s="97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2012-04-06T16:44:20Z</cp:lastPrinted>
  <dcterms:created xsi:type="dcterms:W3CDTF">1996-10-08T23:32:33Z</dcterms:created>
  <dcterms:modified xsi:type="dcterms:W3CDTF">2012-04-06T16:47:31Z</dcterms:modified>
  <cp:category/>
  <cp:version/>
  <cp:contentType/>
  <cp:contentStatus/>
</cp:coreProperties>
</file>