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<sst xmlns="http://schemas.openxmlformats.org/spreadsheetml/2006/main" count="460" uniqueCount="176">
  <si>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</si>
  <si>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</si>
  <si>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</si>
  <si>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</si>
  <si>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</si>
  <si>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</si>
  <si>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</si>
  <si>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</si>
  <si>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</si>
  <si>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</si>
  <si>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</si>
  <si>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</si>
  <si>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</si>
  <si>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</si>
  <si>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</si>
  <si>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</si>
  <si>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</si>
  <si>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</si>
  <si>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</si>
  <si>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</si>
  <si>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</si>
  <si>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</si>
  <si>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</si>
  <si>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</si>
  <si>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</si>
  <si>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</si>
  <si>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</si>
  <si>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</si>
  <si>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</si>
  <si>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</si>
  <si>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</si>
  <si>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</si>
  <si>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</si>
  <si>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</si>
  <si>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</si>
  <si>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</si>
  <si>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</si>
  <si>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</si>
  <si>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</si>
  <si>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</si>
  <si>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</si>
  <si>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</si>
  <si>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</si>
  <si>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</si>
  <si>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</si>
  <si>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</si>
  <si>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</si>
  <si>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</si>
  <si>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</si>
  <si>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</si>
  <si>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</si>
  <si>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</si>
  <si>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</si>
  <si>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</si>
  <si>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</si>
  <si>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</si>
  <si>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</si>
  <si>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Награждение проводят:</t>
  </si>
  <si>
    <t>5-6</t>
  </si>
  <si>
    <t>7-8</t>
  </si>
  <si>
    <t>9-12</t>
  </si>
  <si>
    <t>13-16</t>
  </si>
  <si>
    <t>Н.Ю. Глушкова</t>
  </si>
  <si>
    <t>/г. Рязань/</t>
  </si>
  <si>
    <t>17-19</t>
  </si>
  <si>
    <t>КОСТЕНКО Яна Сергеевна</t>
  </si>
  <si>
    <t>09.09.87 мсмк</t>
  </si>
  <si>
    <t>ДВФО</t>
  </si>
  <si>
    <t xml:space="preserve"> Приморский Владивосток УФК и С</t>
  </si>
  <si>
    <t>000619    050747965</t>
  </si>
  <si>
    <t>Леонтьев ЮА Фалеева ОА</t>
  </si>
  <si>
    <t>КАЛЯЕВА Светлана Викторовна</t>
  </si>
  <si>
    <t>27.06.82 кмс</t>
  </si>
  <si>
    <t>МОС</t>
  </si>
  <si>
    <t xml:space="preserve"> С-70 Д </t>
  </si>
  <si>
    <t>018399    4506631833</t>
  </si>
  <si>
    <t>Коровкин ВН С Ходырев АН</t>
  </si>
  <si>
    <t>БАРКОВСКАЯ Надежда Александровна</t>
  </si>
  <si>
    <t>25.8.88 МС</t>
  </si>
  <si>
    <t>ЦФО</t>
  </si>
  <si>
    <t xml:space="preserve"> Тульская Тула ПР</t>
  </si>
  <si>
    <t>Тен Сергей Александрович</t>
  </si>
  <si>
    <t>БУРЦЕВА Светлана Викторовна</t>
  </si>
  <si>
    <t>14.11.84 мс</t>
  </si>
  <si>
    <t>ПФО</t>
  </si>
  <si>
    <t>Пермский Березники МО</t>
  </si>
  <si>
    <t>000442 5704374673.</t>
  </si>
  <si>
    <t>Рахмуллин ВВ</t>
  </si>
  <si>
    <t>БЕРЕЖНАЯ Ксения Сергеевна</t>
  </si>
  <si>
    <t>23.12.91 МС</t>
  </si>
  <si>
    <t>СФО</t>
  </si>
  <si>
    <t>Кемеровская Юрга МО</t>
  </si>
  <si>
    <t>Гончаров ВИ</t>
  </si>
  <si>
    <t>КОНДРАТЬЕВА Олеся Викторовна</t>
  </si>
  <si>
    <t>04.12.83 мсмк</t>
  </si>
  <si>
    <t>Иркутская Ангарск Россспорт</t>
  </si>
  <si>
    <t>000596  2504214298.</t>
  </si>
  <si>
    <t>Ефимов НН Курьерова СВ</t>
  </si>
  <si>
    <t>АЛИЕВА Ольга Видадиевна</t>
  </si>
  <si>
    <t>23.06.91 КМС</t>
  </si>
  <si>
    <t>ЮФО</t>
  </si>
  <si>
    <t>Краснодарский Лабинск Д</t>
  </si>
  <si>
    <t>Арановская НИ Тихонова ИВ</t>
  </si>
  <si>
    <t>БЫСТРЕМОВИЧ Ирина Викторовна</t>
  </si>
  <si>
    <t>20.01.92 МС</t>
  </si>
  <si>
    <t>С.П.</t>
  </si>
  <si>
    <t>С. Петербург МО</t>
  </si>
  <si>
    <t>003359</t>
  </si>
  <si>
    <t>Еремина ЕП Никишов ВВ</t>
  </si>
  <si>
    <t>БЕЛОИВАНОВА Анастасия Павловна</t>
  </si>
  <si>
    <t>28.12.85 мс</t>
  </si>
  <si>
    <t>МКС</t>
  </si>
  <si>
    <t>3605323173.</t>
  </si>
  <si>
    <t xml:space="preserve"> Шмаков ОВ Востриков ВИ</t>
  </si>
  <si>
    <t>КУЛЬМАМЕТОВА Алия Хакимчановна</t>
  </si>
  <si>
    <t>04.06.91 мс</t>
  </si>
  <si>
    <t>УФО</t>
  </si>
  <si>
    <t xml:space="preserve"> Свердловская Н.Тагил ПР</t>
  </si>
  <si>
    <t>003283054</t>
  </si>
  <si>
    <t>Матвеев СВ</t>
  </si>
  <si>
    <t>ЛОТФУЛЛИНА Гулия Робертовна</t>
  </si>
  <si>
    <t>06.08.91 КМС</t>
  </si>
  <si>
    <t>ХМАО-Югра Сургут МО</t>
  </si>
  <si>
    <t>Каозакова ОГ</t>
  </si>
  <si>
    <t>КАБУЛОВА София Назимовна</t>
  </si>
  <si>
    <t>29.05.89 кмс</t>
  </si>
  <si>
    <t>С.Петербург ВС</t>
  </si>
  <si>
    <t>000872  4009812900.</t>
  </si>
  <si>
    <t xml:space="preserve"> Платонов АП</t>
  </si>
  <si>
    <t>СЫЧЕВА Юлия Борисовна</t>
  </si>
  <si>
    <t>09.12.89 КМС</t>
  </si>
  <si>
    <t xml:space="preserve">Москва С-70 Д </t>
  </si>
  <si>
    <t>Ходырев АН Некрасова АС</t>
  </si>
  <si>
    <t>НАЙДЕНКО Дарья Александровна</t>
  </si>
  <si>
    <t>12.05.93 КМС</t>
  </si>
  <si>
    <t>Краснодарский Краснодар ФКС</t>
  </si>
  <si>
    <t>018718023</t>
  </si>
  <si>
    <t>Ракалюк РГ</t>
  </si>
  <si>
    <t>ОНОПРИЕНКО Екатерина Андреевна</t>
  </si>
  <si>
    <t>14.08.87 мсмк</t>
  </si>
  <si>
    <t>Пермский Пермь ВС</t>
  </si>
  <si>
    <t>008803</t>
  </si>
  <si>
    <t>Брулетова ЛА</t>
  </si>
  <si>
    <t>КОНДРАТЕНКО Ольга Сергеевна</t>
  </si>
  <si>
    <t>22.11.93 КМС</t>
  </si>
  <si>
    <t>Юхарев СС</t>
  </si>
  <si>
    <t>БИНДЕР Ирина Владимировна</t>
  </si>
  <si>
    <t>20.02.88 мсмк</t>
  </si>
  <si>
    <t>Бузилов ВН</t>
  </si>
  <si>
    <t>ВЛАСОВА Олеся Сергеевна</t>
  </si>
  <si>
    <t>14.02.90 МС</t>
  </si>
  <si>
    <t>ШИНКАРЕНКО Анастасия Александровна</t>
  </si>
  <si>
    <t>16.12.91 МС</t>
  </si>
  <si>
    <t>Московская Можайск Д</t>
  </si>
  <si>
    <t>Нагулин ВА Нагулин АВ</t>
  </si>
  <si>
    <t>в.к. 60    кг</t>
  </si>
  <si>
    <t xml:space="preserve"> </t>
  </si>
  <si>
    <t>4'40''</t>
  </si>
  <si>
    <t>1'40''</t>
  </si>
  <si>
    <t>1'35''</t>
  </si>
  <si>
    <t>3'55''</t>
  </si>
  <si>
    <t>1'30''</t>
  </si>
  <si>
    <t>1'48''</t>
  </si>
  <si>
    <t>2'35''</t>
  </si>
  <si>
    <t>B</t>
  </si>
  <si>
    <t>1'42''</t>
  </si>
  <si>
    <t>2'34''</t>
  </si>
  <si>
    <t>3'20''</t>
  </si>
  <si>
    <t>2''</t>
  </si>
  <si>
    <t>2'30''</t>
  </si>
  <si>
    <t>1'15''</t>
  </si>
  <si>
    <t>2'10''</t>
  </si>
  <si>
    <t>3'1''</t>
  </si>
  <si>
    <t>0'0''</t>
  </si>
  <si>
    <t>3/0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</si>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</sst>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5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4" fillId="0" borderId="10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13" fillId="0" borderId="10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3" fillId="0" borderId="14" xfId="15" applyNumberFormat="1" applyFont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13" fillId="0" borderId="12" xfId="15" applyNumberFormat="1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0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4" fillId="0" borderId="20" xfId="15" applyFont="1" applyBorder="1" applyAlignment="1">
      <alignment horizontal="center"/>
    </xf>
    <xf numFmtId="0" fontId="4" fillId="0" borderId="21" xfId="15" applyFont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13" fillId="0" borderId="21" xfId="15" applyNumberFormat="1" applyFont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6" fillId="0" borderId="6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4" xfId="15" applyFont="1" applyBorder="1" applyAlignment="1">
      <alignment horizontal="center"/>
    </xf>
    <xf numFmtId="0" fontId="4" fillId="0" borderId="24" xfId="15" applyNumberFormat="1" applyFont="1" applyBorder="1" applyAlignment="1">
      <alignment horizontal="center"/>
    </xf>
    <xf numFmtId="0" fontId="6" fillId="0" borderId="25" xfId="15" applyFont="1" applyBorder="1" applyAlignment="1">
      <alignment horizontal="center"/>
    </xf>
    <xf numFmtId="0" fontId="6" fillId="0" borderId="26" xfId="15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4" fillId="0" borderId="14" xfId="15" applyFont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6" fillId="0" borderId="28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4" fillId="0" borderId="22" xfId="15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21" xfId="15" applyNumberFormat="1" applyFont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4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2" borderId="15" xfId="0" applyNumberFormat="1" applyFont="1" applyFill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14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3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6" fillId="0" borderId="25" xfId="15" applyNumberFormat="1" applyFont="1" applyBorder="1" applyAlignment="1">
      <alignment horizontal="center"/>
    </xf>
    <xf numFmtId="0" fontId="4" fillId="0" borderId="39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9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15" applyFont="1" applyAlignment="1">
      <alignment horizontal="right"/>
    </xf>
    <xf numFmtId="0" fontId="24" fillId="0" borderId="0" xfId="0" applyFont="1" applyAlignment="1">
      <alignment/>
    </xf>
    <xf numFmtId="0" fontId="15" fillId="0" borderId="37" xfId="15" applyFont="1" applyBorder="1" applyAlignment="1">
      <alignment vertical="center" wrapText="1"/>
    </xf>
    <xf numFmtId="0" fontId="15" fillId="0" borderId="0" xfId="15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0" xfId="15" applyFont="1" applyBorder="1" applyAlignment="1">
      <alignment/>
    </xf>
    <xf numFmtId="0" fontId="14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15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15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3" borderId="8" xfId="15" applyFont="1" applyFill="1" applyBorder="1" applyAlignment="1">
      <alignment horizontal="center" vertical="center"/>
    </xf>
    <xf numFmtId="0" fontId="10" fillId="3" borderId="38" xfId="15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6" fillId="0" borderId="42" xfId="15" applyFont="1" applyBorder="1" applyAlignment="1">
      <alignment horizontal="center"/>
    </xf>
    <xf numFmtId="0" fontId="16" fillId="0" borderId="12" xfId="15" applyNumberFormat="1" applyFont="1" applyBorder="1" applyAlignment="1">
      <alignment horizontal="center"/>
    </xf>
    <xf numFmtId="0" fontId="16" fillId="0" borderId="21" xfId="15" applyNumberFormat="1" applyFont="1" applyBorder="1" applyAlignment="1">
      <alignment horizontal="center"/>
    </xf>
    <xf numFmtId="0" fontId="3" fillId="0" borderId="0" xfId="15" applyFont="1" applyAlignment="1">
      <alignment horizontal="right"/>
    </xf>
    <xf numFmtId="0" fontId="12" fillId="4" borderId="43" xfId="15" applyNumberFormat="1" applyFont="1" applyFill="1" applyBorder="1" applyAlignment="1" applyProtection="1">
      <alignment horizontal="center" vertical="center" wrapText="1"/>
      <protection/>
    </xf>
    <xf numFmtId="0" fontId="12" fillId="4" borderId="44" xfId="15" applyNumberFormat="1" applyFont="1" applyFill="1" applyBorder="1" applyAlignment="1" applyProtection="1">
      <alignment horizontal="center" vertical="center" wrapText="1"/>
      <protection/>
    </xf>
    <xf numFmtId="0" fontId="12" fillId="4" borderId="45" xfId="1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0" xfId="15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3" fillId="8" borderId="43" xfId="15" applyFont="1" applyFill="1" applyBorder="1" applyAlignment="1" applyProtection="1">
      <alignment horizontal="center" vertical="center" wrapText="1"/>
      <protection/>
    </xf>
    <xf numFmtId="0" fontId="3" fillId="8" borderId="44" xfId="15" applyFont="1" applyFill="1" applyBorder="1" applyAlignment="1" applyProtection="1">
      <alignment horizontal="center" vertical="center" wrapText="1"/>
      <protection/>
    </xf>
    <xf numFmtId="0" fontId="3" fillId="8" borderId="45" xfId="15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0" fillId="6" borderId="43" xfId="15" applyFont="1" applyFill="1" applyBorder="1" applyAlignment="1">
      <alignment horizontal="center" vertical="center"/>
    </xf>
    <xf numFmtId="0" fontId="10" fillId="6" borderId="44" xfId="15" applyFont="1" applyFill="1" applyBorder="1" applyAlignment="1">
      <alignment horizontal="center" vertical="center"/>
    </xf>
    <xf numFmtId="0" fontId="10" fillId="6" borderId="45" xfId="15" applyFont="1" applyFill="1" applyBorder="1" applyAlignment="1">
      <alignment horizontal="center" vertical="center"/>
    </xf>
    <xf numFmtId="0" fontId="12" fillId="0" borderId="0" xfId="15" applyFont="1" applyAlignment="1">
      <alignment horizontal="right"/>
    </xf>
    <xf numFmtId="0" fontId="4" fillId="0" borderId="0" xfId="15" applyFont="1" applyAlignment="1">
      <alignment horizontal="right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4" fillId="0" borderId="35" xfId="15" applyFont="1" applyBorder="1" applyAlignment="1">
      <alignment horizontal="center" vertical="center" wrapText="1"/>
    </xf>
    <xf numFmtId="0" fontId="4" fillId="0" borderId="31" xfId="15" applyFont="1" applyBorder="1" applyAlignment="1">
      <alignment horizontal="center" vertical="center" wrapText="1"/>
    </xf>
    <xf numFmtId="0" fontId="4" fillId="0" borderId="30" xfId="15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6" xfId="15" applyNumberFormat="1" applyFont="1" applyBorder="1" applyAlignment="1">
      <alignment horizontal="center" vertical="center" wrapText="1"/>
    </xf>
    <xf numFmtId="0" fontId="4" fillId="0" borderId="13" xfId="15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15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4" fillId="0" borderId="28" xfId="15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/>
    </xf>
    <xf numFmtId="0" fontId="4" fillId="0" borderId="8" xfId="15" applyFont="1" applyBorder="1" applyAlignment="1">
      <alignment horizontal="center" vertical="center" wrapText="1"/>
    </xf>
    <xf numFmtId="0" fontId="4" fillId="0" borderId="25" xfId="15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4" xfId="15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/>
    </xf>
    <xf numFmtId="0" fontId="4" fillId="0" borderId="51" xfId="0" applyNumberFormat="1" applyFont="1" applyBorder="1" applyAlignment="1">
      <alignment horizontal="center" vertical="center" wrapText="1"/>
    </xf>
    <xf numFmtId="0" fontId="2" fillId="4" borderId="43" xfId="15" applyNumberFormat="1" applyFont="1" applyFill="1" applyBorder="1" applyAlignment="1" applyProtection="1">
      <alignment horizontal="center" vertical="center" wrapText="1"/>
      <protection/>
    </xf>
    <xf numFmtId="0" fontId="2" fillId="4" borderId="44" xfId="15" applyNumberFormat="1" applyFont="1" applyFill="1" applyBorder="1" applyAlignment="1" applyProtection="1">
      <alignment horizontal="center" vertical="center" wrapText="1"/>
      <protection/>
    </xf>
    <xf numFmtId="0" fontId="2" fillId="4" borderId="45" xfId="15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8" fillId="3" borderId="8" xfId="15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4" fillId="0" borderId="0" xfId="15" applyFont="1" applyBorder="1" applyAlignment="1">
      <alignment horizontal="center" vertical="center" wrapText="1"/>
    </xf>
    <xf numFmtId="0" fontId="14" fillId="4" borderId="43" xfId="15" applyNumberFormat="1" applyFont="1" applyFill="1" applyBorder="1" applyAlignment="1" applyProtection="1">
      <alignment horizontal="center" vertical="center" wrapText="1"/>
      <protection/>
    </xf>
    <xf numFmtId="0" fontId="14" fillId="4" borderId="44" xfId="15" applyNumberFormat="1" applyFont="1" applyFill="1" applyBorder="1" applyAlignment="1" applyProtection="1">
      <alignment horizontal="center" vertical="center" wrapText="1"/>
      <protection/>
    </xf>
    <xf numFmtId="0" fontId="14" fillId="4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4" fillId="0" borderId="63" xfId="15" applyNumberFormat="1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4" fillId="0" borderId="0" xfId="15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15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left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left" vertical="center" wrapText="1"/>
    </xf>
    <xf numFmtId="0" fontId="18" fillId="3" borderId="43" xfId="15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15" fillId="0" borderId="37" xfId="15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0" fillId="0" borderId="46" xfId="15" applyFont="1" applyFill="1" applyBorder="1" applyAlignment="1">
      <alignment horizontal="left" vertical="center" wrapText="1"/>
    </xf>
    <xf numFmtId="0" fontId="0" fillId="0" borderId="46" xfId="15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" fillId="0" borderId="46" xfId="15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15" applyFont="1" applyBorder="1" applyAlignment="1">
      <alignment horizontal="left" vertical="center" wrapText="1"/>
    </xf>
    <xf numFmtId="0" fontId="4" fillId="0" borderId="10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41</xdr:row>
      <xdr:rowOff>9525</xdr:rowOff>
    </xdr:from>
    <xdr:to>
      <xdr:col>22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2"/>
  <sheetViews>
    <sheetView workbookViewId="0" topLeftCell="A31">
      <selection activeCell="H1" sqref="A1:H5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204" t="s">
        <v>33</v>
      </c>
      <c r="B1" s="204"/>
      <c r="C1" s="204"/>
      <c r="D1" s="204"/>
      <c r="E1" s="204"/>
      <c r="F1" s="204"/>
      <c r="G1" s="20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8" ht="24.75" customHeight="1" thickBot="1">
      <c r="A2" s="207" t="s">
        <v>42</v>
      </c>
      <c r="B2" s="207"/>
      <c r="C2" s="208"/>
      <c r="D2" s="189" t="str">
        <f>HYPERLINK('[2]реквизиты'!$A$2)</f>
        <v>Чемпионат России по САМБО среди женщин</v>
      </c>
      <c r="E2" s="190"/>
      <c r="F2" s="190"/>
      <c r="G2" s="190"/>
      <c r="H2" s="191"/>
    </row>
    <row r="3" spans="1:8" ht="24.75" customHeight="1">
      <c r="A3" s="180" t="str">
        <f>HYPERLINK('[2]реквизиты'!$A$3)</f>
        <v>06 - 11 июня 2012 г.          г. Выкса</v>
      </c>
      <c r="B3" s="180"/>
      <c r="C3" s="180"/>
      <c r="D3" s="22"/>
      <c r="E3" s="22"/>
      <c r="G3" s="181" t="str">
        <f>'пр.взвешивания'!G3</f>
        <v>в.к. 60    кг</v>
      </c>
      <c r="H3" s="182"/>
    </row>
    <row r="4" spans="1:8" ht="12.75" customHeight="1">
      <c r="A4" s="205" t="s">
        <v>26</v>
      </c>
      <c r="B4" s="205" t="s">
        <v>0</v>
      </c>
      <c r="C4" s="205" t="s">
        <v>1</v>
      </c>
      <c r="D4" s="205" t="s">
        <v>17</v>
      </c>
      <c r="E4" s="192" t="s">
        <v>18</v>
      </c>
      <c r="F4" s="193"/>
      <c r="G4" s="205" t="s">
        <v>19</v>
      </c>
      <c r="H4" s="205" t="s">
        <v>20</v>
      </c>
    </row>
    <row r="5" spans="1:8" ht="12.75">
      <c r="A5" s="206"/>
      <c r="B5" s="206"/>
      <c r="C5" s="206"/>
      <c r="D5" s="206"/>
      <c r="E5" s="194"/>
      <c r="F5" s="195"/>
      <c r="G5" s="206"/>
      <c r="H5" s="206"/>
    </row>
    <row r="6" spans="1:8" ht="12.75">
      <c r="A6" s="201" t="s">
        <v>29</v>
      </c>
      <c r="B6" s="202">
        <f>'наградной лист'!J6</f>
        <v>1</v>
      </c>
      <c r="C6" s="196" t="str">
        <f>VLOOKUP(B6,'пр.взвешивания'!B1:G32,2,FALSE)</f>
        <v>КОСТЕНКО Яна Сергеевна</v>
      </c>
      <c r="D6" s="178" t="str">
        <f>VLOOKUP(B6,'пр.взвешивания'!B1:G30,3,FALSE)</f>
        <v>09.09.87 мсмк</v>
      </c>
      <c r="E6" s="197" t="str">
        <f>VLOOKUP(B6,'пр.взвешивания'!B1:G34,4,FALSE)</f>
        <v>ДВФО</v>
      </c>
      <c r="F6" s="199" t="str">
        <f>VLOOKUP(B6,'пр.взвешивания'!B1:G34,5,FALSE)</f>
        <v> Приморский Владивосток УФК и С</v>
      </c>
      <c r="G6" s="179" t="str">
        <f>VLOOKUP(B6,'пр.взвешивания'!B1:G34,6,FALSE)</f>
        <v>000619    050747965</v>
      </c>
      <c r="H6" s="196" t="str">
        <f>VLOOKUP(B6,'пр.взвешивания'!B1:H76,7,FALSE)</f>
        <v>Леонтьев ЮА Фалеева ОА</v>
      </c>
    </row>
    <row r="7" spans="1:8" ht="12.75">
      <c r="A7" s="201"/>
      <c r="B7" s="202"/>
      <c r="C7" s="196"/>
      <c r="D7" s="178"/>
      <c r="E7" s="198"/>
      <c r="F7" s="200"/>
      <c r="G7" s="179"/>
      <c r="H7" s="196"/>
    </row>
    <row r="8" spans="1:8" ht="12.75">
      <c r="A8" s="201" t="s">
        <v>31</v>
      </c>
      <c r="B8" s="202">
        <f>'наградной лист'!J11</f>
        <v>19</v>
      </c>
      <c r="C8" s="196" t="str">
        <f>VLOOKUP(B8,'пр.взвешивания'!B6:H45,2,FALSE)</f>
        <v>ШИНКАРЕНКО Анастасия Александровна</v>
      </c>
      <c r="D8" s="203" t="str">
        <f>VLOOKUP(B8,'пр.взвешивания'!B6:H49,3,FALSE)</f>
        <v>16.12.91 МС</v>
      </c>
      <c r="E8" s="203" t="str">
        <f>VLOOKUP(C8,'пр.взвешивания'!C6:I49,3,FALSE)</f>
        <v>ЦФО</v>
      </c>
      <c r="F8" s="203" t="str">
        <f>VLOOKUP(D8,'пр.взвешивания'!D6:J49,3,FALSE)</f>
        <v>Московская Можайск Д</v>
      </c>
      <c r="G8" s="203">
        <f>VLOOKUP(E8,'пр.взвешивания'!E6:K49,3,FALSE)</f>
        <v>12102</v>
      </c>
      <c r="H8" s="196" t="str">
        <f>VLOOKUP(B8,'пр.взвешивания'!B1:H78,7,FALSE)</f>
        <v>Нагулин ВА Нагулин АВ</v>
      </c>
    </row>
    <row r="9" spans="1:8" ht="12.75">
      <c r="A9" s="201"/>
      <c r="B9" s="202"/>
      <c r="C9" s="196"/>
      <c r="D9" s="203"/>
      <c r="E9" s="203"/>
      <c r="F9" s="203"/>
      <c r="G9" s="203"/>
      <c r="H9" s="196"/>
    </row>
    <row r="10" spans="1:8" ht="12.75">
      <c r="A10" s="201" t="s">
        <v>30</v>
      </c>
      <c r="B10" s="202">
        <f>'наградной лист'!J16</f>
        <v>15</v>
      </c>
      <c r="C10" s="196" t="str">
        <f>VLOOKUP(B10,'пр.взвешивания'!B1:G36,2,FALSE)</f>
        <v>ОНОПРИЕНКО Екатерина Андреевна</v>
      </c>
      <c r="D10" s="203" t="str">
        <f>VLOOKUP(B10,'пр.взвешивания'!B1:G34,3,FALSE)</f>
        <v>14.08.87 мсмк</v>
      </c>
      <c r="E10" s="197" t="str">
        <f>VLOOKUP(B10,'пр.взвешивания'!B1:G38,4,FALSE)</f>
        <v>ПФО</v>
      </c>
      <c r="F10" s="199" t="str">
        <f>VLOOKUP(B10,'пр.взвешивания'!B1:G38,5,FALSE)</f>
        <v>Пермский Пермь ВС</v>
      </c>
      <c r="G10" s="196" t="str">
        <f>VLOOKUP(B10,'пр.взвешивания'!B1:G38,6,FALSE)</f>
        <v>008803</v>
      </c>
      <c r="H10" s="196" t="str">
        <f>VLOOKUP(B10,'пр.взвешивания'!B1:H80,7,FALSE)</f>
        <v>Брулетова ЛА</v>
      </c>
    </row>
    <row r="11" spans="1:8" ht="12.75">
      <c r="A11" s="201"/>
      <c r="B11" s="202"/>
      <c r="C11" s="196"/>
      <c r="D11" s="203"/>
      <c r="E11" s="198"/>
      <c r="F11" s="200"/>
      <c r="G11" s="196"/>
      <c r="H11" s="196"/>
    </row>
    <row r="12" spans="1:8" ht="12.75">
      <c r="A12" s="201" t="s">
        <v>30</v>
      </c>
      <c r="B12" s="202">
        <f>'наградной лист'!J21</f>
        <v>6</v>
      </c>
      <c r="C12" s="196" t="str">
        <f>VLOOKUP(B12,'пр.взвешивания'!B1:G38,2,FALSE)</f>
        <v>КОНДРАТЬЕВА Олеся Викторовна</v>
      </c>
      <c r="D12" s="203" t="str">
        <f>VLOOKUP(B12,'пр.взвешивания'!B1:G36,3,FALSE)</f>
        <v>04.12.83 мсмк</v>
      </c>
      <c r="E12" s="197" t="str">
        <f>VLOOKUP(B12,'пр.взвешивания'!B1:G40,4,FALSE)</f>
        <v>СФО</v>
      </c>
      <c r="F12" s="199" t="str">
        <f>VLOOKUP(B12,'пр.взвешивания'!B1:G40,5,FALSE)</f>
        <v>Иркутская Ангарск Россспорт</v>
      </c>
      <c r="G12" s="196" t="str">
        <f>VLOOKUP(B12,'пр.взвешивания'!B1:G40,6,FALSE)</f>
        <v>000596  2504214298.</v>
      </c>
      <c r="H12" s="196" t="str">
        <f>VLOOKUP(B12,'пр.взвешивания'!B1:H82,7,FALSE)</f>
        <v>Ефимов НН Курьерова СВ</v>
      </c>
    </row>
    <row r="13" spans="1:8" ht="12.75">
      <c r="A13" s="201"/>
      <c r="B13" s="202"/>
      <c r="C13" s="196"/>
      <c r="D13" s="203"/>
      <c r="E13" s="198"/>
      <c r="F13" s="200"/>
      <c r="G13" s="196"/>
      <c r="H13" s="196"/>
    </row>
    <row r="14" spans="1:8" ht="12.75">
      <c r="A14" s="201" t="s">
        <v>58</v>
      </c>
      <c r="B14" s="202">
        <v>4</v>
      </c>
      <c r="C14" s="196" t="str">
        <f>VLOOKUP(B14,'пр.взвешивания'!B1:G40,2,FALSE)</f>
        <v>БУРЦЕВА Светлана Викторовна</v>
      </c>
      <c r="D14" s="203" t="str">
        <f>VLOOKUP(B14,'пр.взвешивания'!B1:G38,3,FALSE)</f>
        <v>14.11.84 мс</v>
      </c>
      <c r="E14" s="197" t="str">
        <f>VLOOKUP(B14,'пр.взвешивания'!B1:G42,4,FALSE)</f>
        <v>ПФО</v>
      </c>
      <c r="F14" s="199" t="str">
        <f>VLOOKUP(B14,'пр.взвешивания'!B1:G42,5,FALSE)</f>
        <v>Пермский Березники МО</v>
      </c>
      <c r="G14" s="196" t="str">
        <f>VLOOKUP(B14,'пр.взвешивания'!B1:G42,6,FALSE)</f>
        <v>000442 5704374673.</v>
      </c>
      <c r="H14" s="196" t="str">
        <f>VLOOKUP(B14,'пр.взвешивания'!B1:H84,7,FALSE)</f>
        <v>Рахмуллин ВВ</v>
      </c>
    </row>
    <row r="15" spans="1:8" ht="12.75">
      <c r="A15" s="201"/>
      <c r="B15" s="202"/>
      <c r="C15" s="196"/>
      <c r="D15" s="203"/>
      <c r="E15" s="198"/>
      <c r="F15" s="200"/>
      <c r="G15" s="196"/>
      <c r="H15" s="196"/>
    </row>
    <row r="16" spans="1:8" ht="12.75">
      <c r="A16" s="201" t="s">
        <v>58</v>
      </c>
      <c r="B16" s="202">
        <v>12</v>
      </c>
      <c r="C16" s="196" t="str">
        <f>VLOOKUP(B16,'пр.взвешивания'!B1:G42,2,FALSE)</f>
        <v>КАБУЛОВА София Назимовна</v>
      </c>
      <c r="D16" s="203" t="str">
        <f>VLOOKUP(B16,'пр.взвешивания'!B1:G40,3,FALSE)</f>
        <v>29.05.89 кмс</v>
      </c>
      <c r="E16" s="197" t="str">
        <f>VLOOKUP(B16,'пр.взвешивания'!B1:G44,4,FALSE)</f>
        <v>С.П.</v>
      </c>
      <c r="F16" s="199" t="str">
        <f>VLOOKUP(B16,'пр.взвешивания'!B1:G44,5,FALSE)</f>
        <v>С.Петербург ВС</v>
      </c>
      <c r="G16" s="196" t="str">
        <f>VLOOKUP(B16,'пр.взвешивания'!B1:G44,6,FALSE)</f>
        <v>000872  4009812900.</v>
      </c>
      <c r="H16" s="196" t="str">
        <f>VLOOKUP(B16,'пр.взвешивания'!B1:H86,7,FALSE)</f>
        <v> Платонов АП</v>
      </c>
    </row>
    <row r="17" spans="1:8" ht="12.75">
      <c r="A17" s="201"/>
      <c r="B17" s="202"/>
      <c r="C17" s="196"/>
      <c r="D17" s="203"/>
      <c r="E17" s="198"/>
      <c r="F17" s="200"/>
      <c r="G17" s="196"/>
      <c r="H17" s="196"/>
    </row>
    <row r="18" spans="1:8" ht="12.75">
      <c r="A18" s="201" t="s">
        <v>59</v>
      </c>
      <c r="B18" s="202">
        <v>9</v>
      </c>
      <c r="C18" s="196" t="str">
        <f>VLOOKUP(B18,'пр.взвешивания'!B1:G44,2,FALSE)</f>
        <v>БЕЛОИВАНОВА Анастасия Павловна</v>
      </c>
      <c r="D18" s="203" t="str">
        <f>VLOOKUP(B18,'пр.взвешивания'!B1:G42,3,FALSE)</f>
        <v>28.12.85 мс</v>
      </c>
      <c r="E18" s="197" t="str">
        <f>VLOOKUP(B18,'пр.взвешивания'!B1:G46,4,FALSE)</f>
        <v>МОС</v>
      </c>
      <c r="F18" s="199" t="str">
        <f>VLOOKUP(B18,'пр.взвешивания'!B1:G46,5,FALSE)</f>
        <v>МКС</v>
      </c>
      <c r="G18" s="196" t="str">
        <f>VLOOKUP(B18,'пр.взвешивания'!B1:G46,6,FALSE)</f>
        <v>3605323173.</v>
      </c>
      <c r="H18" s="196" t="str">
        <f>VLOOKUP(B18,'пр.взвешивания'!B1:H88,7,FALSE)</f>
        <v> Шмаков ОВ Востриков ВИ</v>
      </c>
    </row>
    <row r="19" spans="1:8" ht="12.75">
      <c r="A19" s="201"/>
      <c r="B19" s="202"/>
      <c r="C19" s="196"/>
      <c r="D19" s="203"/>
      <c r="E19" s="198"/>
      <c r="F19" s="200"/>
      <c r="G19" s="196"/>
      <c r="H19" s="196"/>
    </row>
    <row r="20" spans="1:8" ht="12.75">
      <c r="A20" s="201" t="s">
        <v>59</v>
      </c>
      <c r="B20" s="202">
        <v>17</v>
      </c>
      <c r="C20" s="196" t="str">
        <f>VLOOKUP(B20,'пр.взвешивания'!B1:G46,2,FALSE)</f>
        <v>БИНДЕР Ирина Владимировна</v>
      </c>
      <c r="D20" s="203" t="str">
        <f>VLOOKUP(B20,'пр.взвешивания'!B1:G44,3,FALSE)</f>
        <v>20.02.88 мсмк</v>
      </c>
      <c r="E20" s="197" t="str">
        <f>VLOOKUP(B20,'пр.взвешивания'!B1:G48,4,FALSE)</f>
        <v>ПФО</v>
      </c>
      <c r="F20" s="199" t="str">
        <f>VLOOKUP(B20,'пр.взвешивания'!B1:G48,5,FALSE)</f>
        <v>Пермский Березники МО</v>
      </c>
      <c r="G20" s="196">
        <f>VLOOKUP(B20,'пр.взвешивания'!B1:G48,6,FALSE)</f>
        <v>0</v>
      </c>
      <c r="H20" s="196" t="str">
        <f>VLOOKUP(B20,'пр.взвешивания'!B2:H90,7,FALSE)</f>
        <v>Бузилов ВН</v>
      </c>
    </row>
    <row r="21" spans="1:8" ht="12.75">
      <c r="A21" s="201"/>
      <c r="B21" s="202"/>
      <c r="C21" s="196"/>
      <c r="D21" s="203"/>
      <c r="E21" s="198"/>
      <c r="F21" s="200"/>
      <c r="G21" s="196"/>
      <c r="H21" s="196"/>
    </row>
    <row r="22" spans="1:8" ht="12.75">
      <c r="A22" s="201" t="s">
        <v>60</v>
      </c>
      <c r="B22" s="202">
        <v>3</v>
      </c>
      <c r="C22" s="196" t="str">
        <f>VLOOKUP(B22,'пр.взвешивания'!B1:G48,2,FALSE)</f>
        <v>БАРКОВСКАЯ Надежда Александровна</v>
      </c>
      <c r="D22" s="203" t="str">
        <f>VLOOKUP(B22,'пр.взвешивания'!B1:G46,3,FALSE)</f>
        <v>25.8.88 МС</v>
      </c>
      <c r="E22" s="197" t="str">
        <f>VLOOKUP(B22,'пр.взвешивания'!B1:G50,4,FALSE)</f>
        <v>ЦФО</v>
      </c>
      <c r="F22" s="199" t="str">
        <f>VLOOKUP(B22,'пр.взвешивания'!B1:G50,5,FALSE)</f>
        <v> Тульская Тула ПР</v>
      </c>
      <c r="G22" s="196">
        <f>VLOOKUP(B22,'пр.взвешивания'!B1:G50,6,FALSE)</f>
        <v>12102</v>
      </c>
      <c r="H22" s="196" t="str">
        <f>VLOOKUP(B22,'пр.взвешивания'!B2:H92,7,FALSE)</f>
        <v>Тен Сергей Александрович</v>
      </c>
    </row>
    <row r="23" spans="1:8" ht="12.75">
      <c r="A23" s="201"/>
      <c r="B23" s="202"/>
      <c r="C23" s="196"/>
      <c r="D23" s="203"/>
      <c r="E23" s="198"/>
      <c r="F23" s="200"/>
      <c r="G23" s="196"/>
      <c r="H23" s="196"/>
    </row>
    <row r="24" spans="1:8" ht="12.75">
      <c r="A24" s="201" t="s">
        <v>60</v>
      </c>
      <c r="B24" s="202">
        <v>10</v>
      </c>
      <c r="C24" s="196" t="str">
        <f>VLOOKUP(B24,'пр.взвешивания'!B1:G50,2,FALSE)</f>
        <v>КУЛЬМАМЕТОВА Алия Хакимчановна</v>
      </c>
      <c r="D24" s="203" t="str">
        <f>VLOOKUP(B24,'пр.взвешивания'!B1:G48,3,FALSE)</f>
        <v>04.06.91 мс</v>
      </c>
      <c r="E24" s="197" t="str">
        <f>VLOOKUP(B24,'пр.взвешивания'!B1:G52,4,FALSE)</f>
        <v>УФО</v>
      </c>
      <c r="F24" s="199" t="str">
        <f>VLOOKUP(B24,'пр.взвешивания'!B1:G52,5,FALSE)</f>
        <v> Свердловская Н.Тагил ПР</v>
      </c>
      <c r="G24" s="196" t="str">
        <f>VLOOKUP(B24,'пр.взвешивания'!B1:G52,6,FALSE)</f>
        <v>003283054</v>
      </c>
      <c r="H24" s="196" t="str">
        <f>VLOOKUP(B24,'пр.взвешивания'!B2:H94,7,FALSE)</f>
        <v>Матвеев СВ</v>
      </c>
    </row>
    <row r="25" spans="1:8" ht="12.75">
      <c r="A25" s="201"/>
      <c r="B25" s="202"/>
      <c r="C25" s="196"/>
      <c r="D25" s="203"/>
      <c r="E25" s="198"/>
      <c r="F25" s="200"/>
      <c r="G25" s="196"/>
      <c r="H25" s="196"/>
    </row>
    <row r="26" spans="1:8" ht="12.75">
      <c r="A26" s="201" t="s">
        <v>60</v>
      </c>
      <c r="B26" s="202">
        <v>11</v>
      </c>
      <c r="C26" s="196" t="str">
        <f>VLOOKUP(B26,'пр.взвешивания'!B1:G52,2,FALSE)</f>
        <v>ЛОТФУЛЛИНА Гулия Робертовна</v>
      </c>
      <c r="D26" s="203" t="str">
        <f>VLOOKUP(B26,'пр.взвешивания'!B1:G50,3,FALSE)</f>
        <v>06.08.91 КМС</v>
      </c>
      <c r="E26" s="197" t="str">
        <f>VLOOKUP(B26,'пр.взвешивания'!B1:G54,4,FALSE)</f>
        <v>УФО</v>
      </c>
      <c r="F26" s="199" t="str">
        <f>VLOOKUP(B26,'пр.взвешивания'!B1:G54,5,FALSE)</f>
        <v>ХМАО-Югра Сургут МО</v>
      </c>
      <c r="G26" s="196">
        <f>VLOOKUP(B26,'пр.взвешивания'!B1:G54,6,FALSE)</f>
        <v>0</v>
      </c>
      <c r="H26" s="196" t="str">
        <f>VLOOKUP(B26,'пр.взвешивания'!B2:H96,7,FALSE)</f>
        <v>Каозакова ОГ</v>
      </c>
    </row>
    <row r="27" spans="1:8" ht="12.75">
      <c r="A27" s="201"/>
      <c r="B27" s="202"/>
      <c r="C27" s="196"/>
      <c r="D27" s="203"/>
      <c r="E27" s="198"/>
      <c r="F27" s="200"/>
      <c r="G27" s="196"/>
      <c r="H27" s="196"/>
    </row>
    <row r="28" spans="1:8" ht="12.75">
      <c r="A28" s="201" t="s">
        <v>60</v>
      </c>
      <c r="B28" s="202">
        <v>18</v>
      </c>
      <c r="C28" s="196" t="str">
        <f>VLOOKUP(B28,'пр.взвешивания'!B1:G54,2,FALSE)</f>
        <v>ВЛАСОВА Олеся Сергеевна</v>
      </c>
      <c r="D28" s="203" t="str">
        <f>VLOOKUP(B28,'пр.взвешивания'!B1:G52,3,FALSE)</f>
        <v>14.02.90 МС</v>
      </c>
      <c r="E28" s="197" t="str">
        <f>VLOOKUP(B28,'пр.взвешивания'!B1:G56,4,FALSE)</f>
        <v>СФО</v>
      </c>
      <c r="F28" s="199" t="str">
        <f>VLOOKUP(B28,'пр.взвешивания'!B1:G56,5,FALSE)</f>
        <v>Иркутская Ангарск Россспорт</v>
      </c>
      <c r="G28" s="196">
        <f>VLOOKUP(B28,'пр.взвешивания'!B1:G56,6,FALSE)</f>
        <v>0</v>
      </c>
      <c r="H28" s="196" t="str">
        <f>VLOOKUP(B28,'пр.взвешивания'!B2:H98,7,FALSE)</f>
        <v>Ефимов НН Курьерова СВ</v>
      </c>
    </row>
    <row r="29" spans="1:8" ht="12.75">
      <c r="A29" s="201"/>
      <c r="B29" s="202"/>
      <c r="C29" s="196"/>
      <c r="D29" s="203"/>
      <c r="E29" s="198"/>
      <c r="F29" s="200"/>
      <c r="G29" s="196"/>
      <c r="H29" s="196"/>
    </row>
    <row r="30" spans="1:8" ht="12.75">
      <c r="A30" s="201" t="s">
        <v>61</v>
      </c>
      <c r="B30" s="202">
        <v>5</v>
      </c>
      <c r="C30" s="196" t="str">
        <f>VLOOKUP(B30,'пр.взвешивания'!B1:G56,2,FALSE)</f>
        <v>БЕРЕЖНАЯ Ксения Сергеевна</v>
      </c>
      <c r="D30" s="203" t="str">
        <f>VLOOKUP(B30,'пр.взвешивания'!B1:G54,3,FALSE)</f>
        <v>23.12.91 МС</v>
      </c>
      <c r="E30" s="197" t="str">
        <f>VLOOKUP(B30,'пр.взвешивания'!B1:G58,4,FALSE)</f>
        <v>СФО</v>
      </c>
      <c r="F30" s="199" t="str">
        <f>VLOOKUP(B30,'пр.взвешивания'!B1:G58,5,FALSE)</f>
        <v>Кемеровская Юрга МО</v>
      </c>
      <c r="G30" s="196">
        <f>VLOOKUP(B30,'пр.взвешивания'!B1:G58,6,FALSE)</f>
        <v>0</v>
      </c>
      <c r="H30" s="196" t="str">
        <f>VLOOKUP(B30,'пр.взвешивания'!B3:H100,7,FALSE)</f>
        <v>Гончаров ВИ</v>
      </c>
    </row>
    <row r="31" spans="1:8" ht="12.75">
      <c r="A31" s="201"/>
      <c r="B31" s="202"/>
      <c r="C31" s="196"/>
      <c r="D31" s="203"/>
      <c r="E31" s="198"/>
      <c r="F31" s="200"/>
      <c r="G31" s="196"/>
      <c r="H31" s="196"/>
    </row>
    <row r="32" spans="1:8" ht="12.75">
      <c r="A32" s="201" t="s">
        <v>61</v>
      </c>
      <c r="B32" s="202">
        <v>7</v>
      </c>
      <c r="C32" s="196" t="str">
        <f>VLOOKUP(B32,'пр.взвешивания'!B1:G58,2,FALSE)</f>
        <v>АЛИЕВА Ольга Видадиевна</v>
      </c>
      <c r="D32" s="203" t="str">
        <f>VLOOKUP(B32,'пр.взвешивания'!B1:G56,3,FALSE)</f>
        <v>23.06.91 КМС</v>
      </c>
      <c r="E32" s="197" t="str">
        <f>VLOOKUP(B32,'пр.взвешивания'!B1:G60,4,FALSE)</f>
        <v>ЮФО</v>
      </c>
      <c r="F32" s="199" t="str">
        <f>VLOOKUP(B32,'пр.взвешивания'!B1:G60,5,FALSE)</f>
        <v>Краснодарский Лабинск Д</v>
      </c>
      <c r="G32" s="196">
        <f>VLOOKUP(B32,'пр.взвешивания'!B1:G60,6,FALSE)</f>
        <v>0</v>
      </c>
      <c r="H32" s="196" t="str">
        <f>VLOOKUP(B32,'пр.взвешивания'!B3:H102,7,FALSE)</f>
        <v>Арановская НИ Тихонова ИВ</v>
      </c>
    </row>
    <row r="33" spans="1:8" ht="12.75">
      <c r="A33" s="201"/>
      <c r="B33" s="202"/>
      <c r="C33" s="196"/>
      <c r="D33" s="203"/>
      <c r="E33" s="198"/>
      <c r="F33" s="200"/>
      <c r="G33" s="196"/>
      <c r="H33" s="196"/>
    </row>
    <row r="34" spans="1:8" ht="12.75">
      <c r="A34" s="201" t="s">
        <v>61</v>
      </c>
      <c r="B34" s="202">
        <v>14</v>
      </c>
      <c r="C34" s="196" t="str">
        <f>VLOOKUP(B34,'пр.взвешивания'!B1:G60,2,FALSE)</f>
        <v>НАЙДЕНКО Дарья Александровна</v>
      </c>
      <c r="D34" s="203" t="str">
        <f>VLOOKUP(B34,'пр.взвешивания'!B1:G58,3,FALSE)</f>
        <v>12.05.93 КМС</v>
      </c>
      <c r="E34" s="197" t="str">
        <f>VLOOKUP(B34,'пр.взвешивания'!B1:G62,4,FALSE)</f>
        <v>ЮФО</v>
      </c>
      <c r="F34" s="199" t="str">
        <f>VLOOKUP(B34,'пр.взвешивания'!B1:G62,5,FALSE)</f>
        <v>Краснодарский Краснодар ФКС</v>
      </c>
      <c r="G34" s="196" t="str">
        <f>VLOOKUP(B34,'пр.взвешивания'!B1:G62,6,FALSE)</f>
        <v>018718023</v>
      </c>
      <c r="H34" s="196" t="str">
        <f>VLOOKUP(B34,'пр.взвешивания'!B3:H104,7,FALSE)</f>
        <v>Ракалюк РГ</v>
      </c>
    </row>
    <row r="35" spans="1:8" ht="12.75">
      <c r="A35" s="201"/>
      <c r="B35" s="202"/>
      <c r="C35" s="196"/>
      <c r="D35" s="203"/>
      <c r="E35" s="198"/>
      <c r="F35" s="200"/>
      <c r="G35" s="196"/>
      <c r="H35" s="196"/>
    </row>
    <row r="36" spans="1:8" ht="12.75">
      <c r="A36" s="201" t="s">
        <v>61</v>
      </c>
      <c r="B36" s="202">
        <v>16</v>
      </c>
      <c r="C36" s="196" t="str">
        <f>VLOOKUP(B36,'пр.взвешивания'!B1:G62,2,FALSE)</f>
        <v>КОНДРАТЕНКО Ольга Сергеевна</v>
      </c>
      <c r="D36" s="203" t="str">
        <f>VLOOKUP(B36,'пр.взвешивания'!B1:G60,3,FALSE)</f>
        <v>22.11.93 КМС</v>
      </c>
      <c r="E36" s="197" t="str">
        <f>VLOOKUP(B36,'пр.взвешивания'!B1:G64,4,FALSE)</f>
        <v>МОС</v>
      </c>
      <c r="F36" s="199" t="str">
        <f>VLOOKUP(B36,'пр.взвешивания'!B1:G64,5,FALSE)</f>
        <v>Москва С-70 Д </v>
      </c>
      <c r="G36" s="196">
        <f>VLOOKUP(B36,'пр.взвешивания'!B1:G64,6,FALSE)</f>
        <v>0</v>
      </c>
      <c r="H36" s="196" t="str">
        <f>VLOOKUP(B36,'пр.взвешивания'!B3:H106,7,FALSE)</f>
        <v>Юхарев СС</v>
      </c>
    </row>
    <row r="37" spans="1:8" ht="12.75">
      <c r="A37" s="201"/>
      <c r="B37" s="202"/>
      <c r="C37" s="196"/>
      <c r="D37" s="203"/>
      <c r="E37" s="198"/>
      <c r="F37" s="200"/>
      <c r="G37" s="196"/>
      <c r="H37" s="196"/>
    </row>
    <row r="38" spans="1:8" ht="12.75">
      <c r="A38" s="201" t="s">
        <v>64</v>
      </c>
      <c r="B38" s="202">
        <v>2</v>
      </c>
      <c r="C38" s="196" t="str">
        <f>VLOOKUP(B38,'пр.взвешивания'!B1:G64,2,FALSE)</f>
        <v>КАЛЯЕВА Светлана Викторовна</v>
      </c>
      <c r="D38" s="203" t="str">
        <f>VLOOKUP(B38,'пр.взвешивания'!B1:G62,3,FALSE)</f>
        <v>27.06.82 кмс</v>
      </c>
      <c r="E38" s="197" t="str">
        <f>VLOOKUP(B38,'пр.взвешивания'!B1:G66,4,FALSE)</f>
        <v>МОС</v>
      </c>
      <c r="F38" s="199" t="str">
        <f>VLOOKUP(B38,'пр.взвешивания'!B1:G66,5,FALSE)</f>
        <v> С-70 Д </v>
      </c>
      <c r="G38" s="196" t="str">
        <f>VLOOKUP(B38,'пр.взвешивания'!B1:G66,6,FALSE)</f>
        <v>018399    4506631833</v>
      </c>
      <c r="H38" s="196" t="str">
        <f>VLOOKUP(B38,'пр.взвешивания'!B3:H108,7,FALSE)</f>
        <v>Коровкин ВН С Ходырев АН</v>
      </c>
    </row>
    <row r="39" spans="1:8" ht="12.75">
      <c r="A39" s="201"/>
      <c r="B39" s="202"/>
      <c r="C39" s="196"/>
      <c r="D39" s="203"/>
      <c r="E39" s="198"/>
      <c r="F39" s="200"/>
      <c r="G39" s="196"/>
      <c r="H39" s="196"/>
    </row>
    <row r="40" spans="1:8" ht="12.75">
      <c r="A40" s="201" t="s">
        <v>64</v>
      </c>
      <c r="B40" s="202">
        <v>8</v>
      </c>
      <c r="C40" s="196" t="str">
        <f>VLOOKUP(B40,'пр.взвешивания'!B1:G66,2,FALSE)</f>
        <v>БЫСТРЕМОВИЧ Ирина Викторовна</v>
      </c>
      <c r="D40" s="203" t="str">
        <f>VLOOKUP(B40,'пр.взвешивания'!B1:G64,3,FALSE)</f>
        <v>20.01.92 МС</v>
      </c>
      <c r="E40" s="197" t="str">
        <f>VLOOKUP(B40,'пр.взвешивания'!B1:G68,4,FALSE)</f>
        <v>С.П.</v>
      </c>
      <c r="F40" s="199" t="str">
        <f>VLOOKUP(B40,'пр.взвешивания'!B1:G68,5,FALSE)</f>
        <v>С. Петербург МО</v>
      </c>
      <c r="G40" s="196" t="str">
        <f>VLOOKUP(B40,'пр.взвешивания'!B1:G68,6,FALSE)</f>
        <v>003359</v>
      </c>
      <c r="H40" s="196" t="str">
        <f>VLOOKUP(B40,'пр.взвешивания'!B4:H110,7,FALSE)</f>
        <v>Еремина ЕП Никишов ВВ</v>
      </c>
    </row>
    <row r="41" spans="1:8" ht="12.75">
      <c r="A41" s="201"/>
      <c r="B41" s="202"/>
      <c r="C41" s="196"/>
      <c r="D41" s="203"/>
      <c r="E41" s="198"/>
      <c r="F41" s="200"/>
      <c r="G41" s="196"/>
      <c r="H41" s="196"/>
    </row>
    <row r="42" spans="1:8" ht="12.75">
      <c r="A42" s="201" t="s">
        <v>64</v>
      </c>
      <c r="B42" s="202">
        <v>13</v>
      </c>
      <c r="C42" s="196" t="str">
        <f>VLOOKUP(B42,'пр.взвешивания'!B1:G68,2,FALSE)</f>
        <v>СЫЧЕВА Юлия Борисовна</v>
      </c>
      <c r="D42" s="203" t="str">
        <f>VLOOKUP(B42,'пр.взвешивания'!B1:G66,3,FALSE)</f>
        <v>09.12.89 КМС</v>
      </c>
      <c r="E42" s="197" t="str">
        <f>VLOOKUP(B42,'пр.взвешивания'!B1:G70,4,FALSE)</f>
        <v>МОС</v>
      </c>
      <c r="F42" s="199" t="str">
        <f>VLOOKUP(B42,'пр.взвешивания'!B1:G70,5,FALSE)</f>
        <v>Москва С-70 Д </v>
      </c>
      <c r="G42" s="196">
        <f>VLOOKUP(B42,'пр.взвешивания'!B1:G70,6,FALSE)</f>
        <v>0</v>
      </c>
      <c r="H42" s="196" t="str">
        <f>VLOOKUP(B42,'пр.взвешивания'!B4:H112,7,FALSE)</f>
        <v>Ходырев АН Некрасова АС</v>
      </c>
    </row>
    <row r="43" spans="1:8" ht="12.75">
      <c r="A43" s="201"/>
      <c r="B43" s="202"/>
      <c r="C43" s="196"/>
      <c r="D43" s="203"/>
      <c r="E43" s="198"/>
      <c r="F43" s="200"/>
      <c r="G43" s="196"/>
      <c r="H43" s="196"/>
    </row>
    <row r="44" spans="1:8" ht="12.75">
      <c r="A44" s="3"/>
      <c r="B44" s="3"/>
      <c r="C44" s="3"/>
      <c r="D44" s="3"/>
      <c r="E44" s="3"/>
      <c r="G44" s="188" t="str">
        <f>'[2]реквизиты'!$G$7</f>
        <v>В.С. Зинчак </v>
      </c>
      <c r="H44" s="188"/>
    </row>
    <row r="45" spans="1:8" ht="15.75" customHeight="1">
      <c r="A45" s="112" t="str">
        <f>HYPERLINK('[2]реквизиты'!$A$6)</f>
        <v>Гл. судья, судья МК</v>
      </c>
      <c r="B45" s="112"/>
      <c r="C45" s="112"/>
      <c r="D45" s="14"/>
      <c r="E45" s="13"/>
      <c r="G45" s="188"/>
      <c r="H45" s="188"/>
    </row>
    <row r="46" spans="1:8" ht="15.75">
      <c r="A46" s="19"/>
      <c r="B46" s="19"/>
      <c r="C46" s="98"/>
      <c r="D46" s="15"/>
      <c r="E46" s="97"/>
      <c r="H46" s="156" t="str">
        <f>'[2]реквизиты'!$G$8</f>
        <v>/г. Дзержинск/</v>
      </c>
    </row>
    <row r="47" spans="1:8" ht="12.75" customHeight="1">
      <c r="A47" s="10"/>
      <c r="B47" s="10"/>
      <c r="C47" s="94"/>
      <c r="D47" s="1"/>
      <c r="E47" s="15"/>
      <c r="G47" s="188" t="s">
        <v>62</v>
      </c>
      <c r="H47" s="188"/>
    </row>
    <row r="48" spans="1:8" ht="15.75">
      <c r="A48" s="18" t="str">
        <f>HYPERLINK('[3]реквизиты'!$A$22)</f>
        <v>Гл. секретарь, судья МК</v>
      </c>
      <c r="B48" s="19"/>
      <c r="C48" s="98"/>
      <c r="D48" s="15"/>
      <c r="E48" s="97"/>
      <c r="G48" s="188"/>
      <c r="H48" s="188"/>
    </row>
    <row r="49" spans="1:8" ht="12.75">
      <c r="A49" s="20"/>
      <c r="B49" s="20"/>
      <c r="C49" s="99"/>
      <c r="D49" s="15"/>
      <c r="E49" s="15"/>
      <c r="H49" s="156" t="s">
        <v>63</v>
      </c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</sheetData>
  <mergeCells count="166"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4:A5"/>
    <mergeCell ref="B4:B5"/>
    <mergeCell ref="C4:C5"/>
    <mergeCell ref="D4:D5"/>
    <mergeCell ref="G4:G5"/>
    <mergeCell ref="A2:C2"/>
    <mergeCell ref="A3:C3"/>
    <mergeCell ref="G3:H3"/>
    <mergeCell ref="H4:H5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8:B39"/>
    <mergeCell ref="C38:C39"/>
    <mergeCell ref="D38:D39"/>
    <mergeCell ref="E34:E35"/>
    <mergeCell ref="B34:B35"/>
    <mergeCell ref="C34:C35"/>
    <mergeCell ref="D34:D35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E42:E43"/>
    <mergeCell ref="F42:F43"/>
    <mergeCell ref="G42:G43"/>
    <mergeCell ref="A42:A43"/>
    <mergeCell ref="B42:B43"/>
    <mergeCell ref="C42:C43"/>
    <mergeCell ref="D42:D43"/>
    <mergeCell ref="H6:H7"/>
    <mergeCell ref="H8:H9"/>
    <mergeCell ref="H10:H11"/>
    <mergeCell ref="H12:H13"/>
    <mergeCell ref="H14:H15"/>
    <mergeCell ref="H16:H17"/>
    <mergeCell ref="H18:H19"/>
    <mergeCell ref="H30:H31"/>
    <mergeCell ref="H34:H35"/>
    <mergeCell ref="H20:H21"/>
    <mergeCell ref="H22:H23"/>
    <mergeCell ref="H24:H25"/>
    <mergeCell ref="H26:H27"/>
    <mergeCell ref="G47:H48"/>
    <mergeCell ref="D2:H2"/>
    <mergeCell ref="E4:F5"/>
    <mergeCell ref="G44:H45"/>
    <mergeCell ref="H36:H37"/>
    <mergeCell ref="H38:H39"/>
    <mergeCell ref="H40:H41"/>
    <mergeCell ref="H42:H43"/>
    <mergeCell ref="H28:H29"/>
    <mergeCell ref="H32:H3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P17" sqref="P17"/>
    </sheetView>
  </sheetViews>
  <sheetFormatPr defaultColWidth="9.140625" defaultRowHeight="12.75"/>
  <sheetData>
    <row r="1" spans="1:8" ht="15.75" thickBot="1">
      <c r="A1" s="224" t="str">
        <f>'[2]реквизиты'!$A$2</f>
        <v>Чемпионат России по САМБО среди женщин</v>
      </c>
      <c r="B1" s="225"/>
      <c r="C1" s="225"/>
      <c r="D1" s="225"/>
      <c r="E1" s="225"/>
      <c r="F1" s="225"/>
      <c r="G1" s="225"/>
      <c r="H1" s="226"/>
    </row>
    <row r="2" spans="1:8" ht="12.75">
      <c r="A2" s="227" t="str">
        <f>'[2]реквизиты'!$A$3</f>
        <v>06 - 11 июня 2012 г.          г. Выкса</v>
      </c>
      <c r="B2" s="227"/>
      <c r="C2" s="227"/>
      <c r="D2" s="227"/>
      <c r="E2" s="227"/>
      <c r="F2" s="227"/>
      <c r="G2" s="227"/>
      <c r="H2" s="227"/>
    </row>
    <row r="3" spans="1:8" ht="18.75" thickBot="1">
      <c r="A3" s="228" t="s">
        <v>53</v>
      </c>
      <c r="B3" s="228"/>
      <c r="C3" s="228"/>
      <c r="D3" s="228"/>
      <c r="E3" s="228"/>
      <c r="F3" s="228"/>
      <c r="G3" s="228"/>
      <c r="H3" s="228"/>
    </row>
    <row r="4" spans="2:8" ht="18.75" thickBot="1">
      <c r="B4" s="143"/>
      <c r="C4" s="144"/>
      <c r="D4" s="229" t="str">
        <f>'пр.взвешивания'!G3</f>
        <v>в.к. 60    кг</v>
      </c>
      <c r="E4" s="230"/>
      <c r="F4" s="231"/>
      <c r="G4" s="144"/>
      <c r="H4" s="144"/>
    </row>
    <row r="5" spans="1:8" ht="18.75" thickBot="1">
      <c r="A5" s="144"/>
      <c r="B5" s="144"/>
      <c r="C5" s="144"/>
      <c r="D5" s="144"/>
      <c r="E5" s="144"/>
      <c r="F5" s="144"/>
      <c r="G5" s="144"/>
      <c r="H5" s="144"/>
    </row>
    <row r="6" spans="1:10" ht="18">
      <c r="A6" s="221" t="s">
        <v>54</v>
      </c>
      <c r="B6" s="214" t="str">
        <f>VLOOKUP(J6,'пр.взвешивания'!B1:G26,2,FALSE)</f>
        <v>КОСТЕНКО Яна Сергеевна</v>
      </c>
      <c r="C6" s="214"/>
      <c r="D6" s="214"/>
      <c r="E6" s="214"/>
      <c r="F6" s="214"/>
      <c r="G6" s="214"/>
      <c r="H6" s="175" t="str">
        <f>VLOOKUP(J6,'пр.взвешивания'!B1:G26,3,FALSE)</f>
        <v>09.09.87 мсмк</v>
      </c>
      <c r="I6" s="144"/>
      <c r="J6" s="145">
        <f>'пр. хода'!AP68</f>
        <v>1</v>
      </c>
    </row>
    <row r="7" spans="1:10" ht="18">
      <c r="A7" s="222"/>
      <c r="B7" s="215"/>
      <c r="C7" s="215"/>
      <c r="D7" s="215"/>
      <c r="E7" s="215"/>
      <c r="F7" s="215"/>
      <c r="G7" s="215"/>
      <c r="H7" s="216"/>
      <c r="I7" s="144"/>
      <c r="J7" s="145"/>
    </row>
    <row r="8" spans="1:10" ht="18">
      <c r="A8" s="222"/>
      <c r="B8" s="217" t="str">
        <f>VLOOKUP(J6,'пр.взвешивания'!B1:G26,4,FALSE)</f>
        <v>ДВФО</v>
      </c>
      <c r="C8" s="217"/>
      <c r="D8" s="217"/>
      <c r="E8" s="217"/>
      <c r="F8" s="217"/>
      <c r="G8" s="217"/>
      <c r="H8" s="216"/>
      <c r="I8" s="144"/>
      <c r="J8" s="145"/>
    </row>
    <row r="9" spans="1:10" ht="18.75" thickBot="1">
      <c r="A9" s="223"/>
      <c r="B9" s="209"/>
      <c r="C9" s="209"/>
      <c r="D9" s="209"/>
      <c r="E9" s="209"/>
      <c r="F9" s="209"/>
      <c r="G9" s="209"/>
      <c r="H9" s="210"/>
      <c r="I9" s="144"/>
      <c r="J9" s="145"/>
    </row>
    <row r="10" spans="1:10" ht="18.75" thickBot="1">
      <c r="A10" s="144"/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8" customHeight="1">
      <c r="A11" s="218" t="s">
        <v>55</v>
      </c>
      <c r="B11" s="214" t="str">
        <f>VLOOKUP(J11,'пр.взвешивания'!B6:H45,2,FALSE)</f>
        <v>ШИНКАРЕНКО Анастасия Александровна</v>
      </c>
      <c r="C11" s="214"/>
      <c r="D11" s="214"/>
      <c r="E11" s="214"/>
      <c r="F11" s="214"/>
      <c r="G11" s="214"/>
      <c r="H11" s="175" t="str">
        <f>VLOOKUP(J11,'пр.взвешивания'!B6:H99,3,FALSE)</f>
        <v>16.12.91 МС</v>
      </c>
      <c r="I11" s="144"/>
      <c r="J11" s="145">
        <v>19</v>
      </c>
    </row>
    <row r="12" spans="1:10" ht="18" customHeight="1">
      <c r="A12" s="219"/>
      <c r="B12" s="215"/>
      <c r="C12" s="215"/>
      <c r="D12" s="215"/>
      <c r="E12" s="215"/>
      <c r="F12" s="215"/>
      <c r="G12" s="215"/>
      <c r="H12" s="216"/>
      <c r="I12" s="144"/>
      <c r="J12" s="145"/>
    </row>
    <row r="13" spans="1:10" ht="18">
      <c r="A13" s="219"/>
      <c r="B13" s="217" t="str">
        <f>VLOOKUP(J11,'пр.взвешивания'!B6:H53,4,FALSE)</f>
        <v>ЦФО</v>
      </c>
      <c r="C13" s="217"/>
      <c r="D13" s="217"/>
      <c r="E13" s="217"/>
      <c r="F13" s="217"/>
      <c r="G13" s="217"/>
      <c r="H13" s="216"/>
      <c r="I13" s="144"/>
      <c r="J13" s="145"/>
    </row>
    <row r="14" spans="1:10" ht="18.75" thickBot="1">
      <c r="A14" s="220"/>
      <c r="B14" s="209"/>
      <c r="C14" s="209"/>
      <c r="D14" s="209"/>
      <c r="E14" s="209"/>
      <c r="F14" s="209"/>
      <c r="G14" s="209"/>
      <c r="H14" s="210"/>
      <c r="I14" s="144"/>
      <c r="J14" s="145"/>
    </row>
    <row r="15" spans="1:10" ht="18.75" thickBot="1">
      <c r="A15" s="144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8" customHeight="1">
      <c r="A16" s="211" t="s">
        <v>56</v>
      </c>
      <c r="B16" s="214" t="str">
        <f>VLOOKUP(J16,'пр.взвешивания'!B1:G36,2,FALSE)</f>
        <v>ОНОПРИЕНКО Екатерина Андреевна</v>
      </c>
      <c r="C16" s="214"/>
      <c r="D16" s="214"/>
      <c r="E16" s="214"/>
      <c r="F16" s="214"/>
      <c r="G16" s="214"/>
      <c r="H16" s="175" t="str">
        <f>VLOOKUP(J16,'пр.взвешивания'!B1:G36,3,FALSE)</f>
        <v>14.08.87 мсмк</v>
      </c>
      <c r="I16" s="144"/>
      <c r="J16" s="145">
        <v>15</v>
      </c>
    </row>
    <row r="17" spans="1:10" ht="18" customHeight="1">
      <c r="A17" s="212"/>
      <c r="B17" s="215"/>
      <c r="C17" s="215"/>
      <c r="D17" s="215"/>
      <c r="E17" s="215"/>
      <c r="F17" s="215"/>
      <c r="G17" s="215"/>
      <c r="H17" s="216"/>
      <c r="I17" s="144"/>
      <c r="J17" s="145"/>
    </row>
    <row r="18" spans="1:10" ht="18">
      <c r="A18" s="212"/>
      <c r="B18" s="217" t="str">
        <f>VLOOKUP(J16,'пр.взвешивания'!B1:G36,4,FALSE)</f>
        <v>ПФО</v>
      </c>
      <c r="C18" s="217"/>
      <c r="D18" s="217"/>
      <c r="E18" s="217"/>
      <c r="F18" s="217"/>
      <c r="G18" s="217"/>
      <c r="H18" s="216"/>
      <c r="I18" s="144"/>
      <c r="J18" s="145"/>
    </row>
    <row r="19" spans="1:10" ht="18.75" thickBot="1">
      <c r="A19" s="213"/>
      <c r="B19" s="209"/>
      <c r="C19" s="209"/>
      <c r="D19" s="209"/>
      <c r="E19" s="209"/>
      <c r="F19" s="209"/>
      <c r="G19" s="209"/>
      <c r="H19" s="210"/>
      <c r="I19" s="144"/>
      <c r="J19" s="145"/>
    </row>
    <row r="20" spans="1:10" ht="18.75" thickBot="1">
      <c r="A20" s="144"/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 ht="18" customHeight="1">
      <c r="A21" s="211" t="s">
        <v>56</v>
      </c>
      <c r="B21" s="214" t="str">
        <f>VLOOKUP(J21,'пр.взвешивания'!B1:G41,2,FALSE)</f>
        <v>КОНДРАТЬЕВА Олеся Викторовна</v>
      </c>
      <c r="C21" s="214"/>
      <c r="D21" s="214"/>
      <c r="E21" s="214"/>
      <c r="F21" s="214"/>
      <c r="G21" s="214"/>
      <c r="H21" s="175" t="str">
        <f>VLOOKUP(J21,'пр.взвешивания'!B1:G41,3,FALSE)</f>
        <v>04.12.83 мсмк</v>
      </c>
      <c r="I21" s="144"/>
      <c r="J21" s="145">
        <v>6</v>
      </c>
    </row>
    <row r="22" spans="1:10" ht="18" customHeight="1">
      <c r="A22" s="212"/>
      <c r="B22" s="215"/>
      <c r="C22" s="215"/>
      <c r="D22" s="215"/>
      <c r="E22" s="215"/>
      <c r="F22" s="215"/>
      <c r="G22" s="215"/>
      <c r="H22" s="216"/>
      <c r="I22" s="144"/>
      <c r="J22" s="145"/>
    </row>
    <row r="23" spans="1:9" ht="18">
      <c r="A23" s="212"/>
      <c r="B23" s="217" t="str">
        <f>VLOOKUP(J21,'пр.взвешивания'!B1:G41,4,FALSE)</f>
        <v>СФО</v>
      </c>
      <c r="C23" s="217"/>
      <c r="D23" s="217"/>
      <c r="E23" s="217"/>
      <c r="F23" s="217"/>
      <c r="G23" s="217"/>
      <c r="H23" s="216"/>
      <c r="I23" s="144"/>
    </row>
    <row r="24" spans="1:9" ht="18.75" thickBot="1">
      <c r="A24" s="213"/>
      <c r="B24" s="209"/>
      <c r="C24" s="209"/>
      <c r="D24" s="209"/>
      <c r="E24" s="209"/>
      <c r="F24" s="209"/>
      <c r="G24" s="209"/>
      <c r="H24" s="210"/>
      <c r="I24" s="144"/>
    </row>
    <row r="25" spans="1:8" ht="18">
      <c r="A25" s="144"/>
      <c r="B25" s="144"/>
      <c r="C25" s="144"/>
      <c r="D25" s="144"/>
      <c r="E25" s="144"/>
      <c r="F25" s="144"/>
      <c r="G25" s="144"/>
      <c r="H25" s="144"/>
    </row>
    <row r="26" spans="1:8" ht="18">
      <c r="A26" s="144" t="s">
        <v>175</v>
      </c>
      <c r="B26" s="144"/>
      <c r="C26" s="144"/>
      <c r="D26" s="144"/>
      <c r="E26" s="144"/>
      <c r="F26" s="144"/>
      <c r="G26" s="144"/>
      <c r="H26" s="144"/>
    </row>
    <row r="27" ht="13.5" thickBot="1"/>
    <row r="28" spans="1:10" ht="12.75">
      <c r="A28" s="177" t="str">
        <f>VLOOKUP(J28,'пр.взвешивания'!B6:H72,7,FALSE)</f>
        <v>Леонтьев ЮА Фалеева ОА</v>
      </c>
      <c r="B28" s="174"/>
      <c r="C28" s="174"/>
      <c r="D28" s="174"/>
      <c r="E28" s="174"/>
      <c r="F28" s="174"/>
      <c r="G28" s="174"/>
      <c r="H28" s="175"/>
      <c r="J28">
        <f>'пр. хода'!AP68</f>
        <v>1</v>
      </c>
    </row>
    <row r="29" spans="1:8" ht="13.5" thickBot="1">
      <c r="A29" s="176"/>
      <c r="B29" s="209"/>
      <c r="C29" s="209"/>
      <c r="D29" s="209"/>
      <c r="E29" s="209"/>
      <c r="F29" s="209"/>
      <c r="G29" s="209"/>
      <c r="H29" s="210"/>
    </row>
    <row r="32" spans="1:8" ht="18">
      <c r="A32" s="144" t="s">
        <v>57</v>
      </c>
      <c r="B32" s="144"/>
      <c r="C32" s="144"/>
      <c r="D32" s="144"/>
      <c r="E32" s="144"/>
      <c r="F32" s="144"/>
      <c r="G32" s="144"/>
      <c r="H32" s="144"/>
    </row>
    <row r="33" spans="1:8" ht="18">
      <c r="A33" s="144"/>
      <c r="B33" s="144"/>
      <c r="C33" s="144"/>
      <c r="D33" s="144"/>
      <c r="E33" s="144"/>
      <c r="F33" s="144"/>
      <c r="G33" s="144"/>
      <c r="H33" s="144"/>
    </row>
    <row r="34" spans="1:8" ht="18">
      <c r="A34" s="144"/>
      <c r="B34" s="144"/>
      <c r="C34" s="144"/>
      <c r="D34" s="144"/>
      <c r="E34" s="144"/>
      <c r="F34" s="144"/>
      <c r="G34" s="144"/>
      <c r="H34" s="144"/>
    </row>
    <row r="35" spans="1:8" ht="18">
      <c r="A35" s="146"/>
      <c r="B35" s="146"/>
      <c r="C35" s="146"/>
      <c r="D35" s="146"/>
      <c r="E35" s="146"/>
      <c r="F35" s="146"/>
      <c r="G35" s="146"/>
      <c r="H35" s="146"/>
    </row>
    <row r="36" spans="1:8" ht="18">
      <c r="A36" s="147"/>
      <c r="B36" s="147"/>
      <c r="C36" s="147"/>
      <c r="D36" s="147"/>
      <c r="E36" s="147"/>
      <c r="F36" s="147"/>
      <c r="G36" s="147"/>
      <c r="H36" s="147"/>
    </row>
    <row r="37" spans="1:8" ht="18">
      <c r="A37" s="146"/>
      <c r="B37" s="146"/>
      <c r="C37" s="146"/>
      <c r="D37" s="146"/>
      <c r="E37" s="146"/>
      <c r="F37" s="146"/>
      <c r="G37" s="146"/>
      <c r="H37" s="146"/>
    </row>
    <row r="38" spans="1:8" ht="18">
      <c r="A38" s="148"/>
      <c r="B38" s="148"/>
      <c r="C38" s="148"/>
      <c r="D38" s="148"/>
      <c r="E38" s="148"/>
      <c r="F38" s="148"/>
      <c r="G38" s="148"/>
      <c r="H38" s="14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207"/>
  <sheetViews>
    <sheetView tabSelected="1" workbookViewId="0" topLeftCell="W54">
      <selection activeCell="V41" sqref="V41:AR81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7.421875" style="0" customWidth="1"/>
    <col min="4" max="4" width="6.140625" style="0" customWidth="1"/>
    <col min="5" max="5" width="17.7109375" style="0" customWidth="1"/>
    <col min="6" max="10" width="5.7109375" style="0" customWidth="1"/>
    <col min="11" max="11" width="1.1484375" style="0" customWidth="1"/>
    <col min="12" max="12" width="5.57421875" style="0" customWidth="1"/>
    <col min="13" max="13" width="20.7109375" style="0" customWidth="1"/>
    <col min="14" max="14" width="8.140625" style="0" customWidth="1"/>
    <col min="15" max="15" width="7.28125" style="0" customWidth="1"/>
    <col min="16" max="16" width="11.421875" style="0" customWidth="1"/>
    <col min="17" max="20" width="5.7109375" style="0" customWidth="1"/>
    <col min="21" max="21" width="6.7109375" style="0" customWidth="1"/>
    <col min="22" max="22" width="5.00390625" style="0" customWidth="1"/>
    <col min="23" max="23" width="20.7109375" style="0" customWidth="1"/>
    <col min="24" max="24" width="8.00390625" style="0" customWidth="1"/>
    <col min="25" max="25" width="7.57421875" style="0" customWidth="1"/>
    <col min="26" max="26" width="11.421875" style="0" customWidth="1"/>
    <col min="27" max="32" width="4.7109375" style="0" customWidth="1"/>
    <col min="33" max="33" width="1.28515625" style="0" customWidth="1"/>
    <col min="34" max="34" width="4.7109375" style="0" customWidth="1"/>
    <col min="35" max="35" width="20.7109375" style="0" customWidth="1"/>
    <col min="36" max="36" width="8.140625" style="0" customWidth="1"/>
    <col min="37" max="37" width="7.421875" style="0" customWidth="1"/>
    <col min="38" max="38" width="11.421875" style="0" customWidth="1"/>
    <col min="39" max="44" width="4.7109375" style="0" customWidth="1"/>
  </cols>
  <sheetData>
    <row r="1" spans="1:21" ht="22.5" customHeight="1">
      <c r="A1" s="204" t="s">
        <v>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5.75" customHeight="1" thickBot="1">
      <c r="A2" s="316" t="s">
        <v>32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16" ht="22.5" customHeight="1" thickBot="1">
      <c r="A3" s="14"/>
      <c r="B3" s="17"/>
      <c r="C3" s="17"/>
      <c r="D3" s="269" t="str">
        <f>HYPERLINK('[2]реквизиты'!$A$2)</f>
        <v>Чемпионат России по САМБО среди женщин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</row>
    <row r="4" spans="1:21" ht="24" customHeight="1" thickBot="1">
      <c r="A4" s="310" t="str">
        <f>HYPERLINK('[2]реквизиты'!$A$3)</f>
        <v>06 - 11 июня 2012 г.          г. Выкса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</row>
    <row r="5" spans="1:46" ht="27.75" customHeight="1" thickBot="1">
      <c r="A5" s="57" t="s">
        <v>34</v>
      </c>
      <c r="B5" s="3"/>
      <c r="C5" s="3"/>
      <c r="D5" s="57"/>
      <c r="E5" s="57"/>
      <c r="F5" s="3"/>
      <c r="G5" s="3"/>
      <c r="H5" s="3"/>
      <c r="I5" s="3"/>
      <c r="J5" s="3"/>
      <c r="K5" s="3"/>
      <c r="L5" s="57" t="s">
        <v>38</v>
      </c>
      <c r="M5" s="3"/>
      <c r="N5" s="3"/>
      <c r="O5" s="3"/>
      <c r="P5" s="3"/>
      <c r="Q5" s="3"/>
      <c r="R5" s="3"/>
      <c r="S5" s="331" t="str">
        <f>'пр.взвешивания'!G3</f>
        <v>в.к. 60    кг</v>
      </c>
      <c r="T5" s="332"/>
      <c r="U5" s="33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 thickBot="1">
      <c r="A6" s="272" t="s">
        <v>0</v>
      </c>
      <c r="B6" s="272" t="s">
        <v>1</v>
      </c>
      <c r="C6" s="272" t="s">
        <v>2</v>
      </c>
      <c r="D6" s="241" t="s">
        <v>18</v>
      </c>
      <c r="E6" s="242"/>
      <c r="F6" s="302" t="s">
        <v>4</v>
      </c>
      <c r="G6" s="303"/>
      <c r="H6" s="304"/>
      <c r="I6" s="272" t="s">
        <v>5</v>
      </c>
      <c r="J6" s="272" t="s">
        <v>6</v>
      </c>
      <c r="K6" s="3"/>
      <c r="L6" s="272" t="s">
        <v>0</v>
      </c>
      <c r="M6" s="272" t="s">
        <v>1</v>
      </c>
      <c r="N6" s="272" t="s">
        <v>2</v>
      </c>
      <c r="O6" s="241" t="s">
        <v>3</v>
      </c>
      <c r="P6" s="242"/>
      <c r="Q6" s="302" t="s">
        <v>4</v>
      </c>
      <c r="R6" s="303"/>
      <c r="S6" s="304"/>
      <c r="T6" s="272" t="s">
        <v>5</v>
      </c>
      <c r="U6" s="272" t="s">
        <v>6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 thickBot="1">
      <c r="A7" s="273"/>
      <c r="B7" s="273"/>
      <c r="C7" s="273"/>
      <c r="D7" s="243"/>
      <c r="E7" s="244"/>
      <c r="F7" s="23">
        <v>1</v>
      </c>
      <c r="G7" s="24">
        <v>2</v>
      </c>
      <c r="H7" s="25">
        <v>3</v>
      </c>
      <c r="I7" s="273"/>
      <c r="J7" s="273"/>
      <c r="K7" s="3"/>
      <c r="L7" s="273"/>
      <c r="M7" s="273"/>
      <c r="N7" s="273"/>
      <c r="O7" s="243"/>
      <c r="P7" s="244"/>
      <c r="Q7" s="23">
        <v>1</v>
      </c>
      <c r="R7" s="24">
        <v>2</v>
      </c>
      <c r="S7" s="25">
        <v>3</v>
      </c>
      <c r="T7" s="273"/>
      <c r="U7" s="27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3.5" customHeight="1">
      <c r="A8" s="287">
        <v>1</v>
      </c>
      <c r="B8" s="264" t="str">
        <f>VLOOKUP(A8,'пр.взвешивания'!B1:H82,2,FALSE)</f>
        <v>КОСТЕНКО Яна Сергеевна</v>
      </c>
      <c r="C8" s="246" t="str">
        <f>VLOOKUP(A8,'пр.взвешивания'!B1:H78,3,FALSE)</f>
        <v>09.09.87 мсмк</v>
      </c>
      <c r="D8" s="260" t="str">
        <f>VLOOKUP(A8,'пр.взвешивания'!B1:H61,4,FALSE)</f>
        <v>ДВФО</v>
      </c>
      <c r="E8" s="236" t="str">
        <f>VLOOKUP(A8,'пр.взвешивания'!B1:H180,5,FALSE)</f>
        <v> Приморский Владивосток УФК и С</v>
      </c>
      <c r="F8" s="116"/>
      <c r="G8" s="117">
        <v>4</v>
      </c>
      <c r="H8" s="118">
        <v>4</v>
      </c>
      <c r="I8" s="258">
        <f>SUM(F8:H8)</f>
        <v>8</v>
      </c>
      <c r="J8" s="326">
        <v>1</v>
      </c>
      <c r="K8" s="84"/>
      <c r="L8" s="274">
        <v>11</v>
      </c>
      <c r="M8" s="264" t="str">
        <f>VLOOKUP(L8,'пр.взвешивания'!B1:H61,2,FALSE)</f>
        <v>ЛОТФУЛЛИНА Гулия Робертовна</v>
      </c>
      <c r="N8" s="246" t="str">
        <f>VLOOKUP(L8,'пр.взвешивания'!B1:H61,3,FALSE)</f>
        <v>06.08.91 КМС</v>
      </c>
      <c r="O8" s="260" t="str">
        <f>VLOOKUP(L8,'пр.взвешивания'!B1:H61,4,FALSE)</f>
        <v>УФО</v>
      </c>
      <c r="P8" s="236" t="str">
        <f>VLOOKUP(L8,'пр.взвешивания'!B1:H61,5,FALSE)</f>
        <v>ХМАО-Югра Сургут МО</v>
      </c>
      <c r="Q8" s="116"/>
      <c r="R8" s="117">
        <v>0</v>
      </c>
      <c r="S8" s="118">
        <v>3</v>
      </c>
      <c r="T8" s="258">
        <f>SUM(Q8:S8)</f>
        <v>3</v>
      </c>
      <c r="U8" s="326">
        <v>2</v>
      </c>
      <c r="V8" s="84"/>
      <c r="W8" s="157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3.5" customHeight="1">
      <c r="A9" s="285"/>
      <c r="B9" s="265"/>
      <c r="C9" s="247"/>
      <c r="D9" s="261"/>
      <c r="E9" s="237"/>
      <c r="F9" s="119"/>
      <c r="G9" s="183" t="s">
        <v>157</v>
      </c>
      <c r="H9" s="184" t="s">
        <v>161</v>
      </c>
      <c r="I9" s="259"/>
      <c r="J9" s="248"/>
      <c r="K9" s="84"/>
      <c r="L9" s="275"/>
      <c r="M9" s="265"/>
      <c r="N9" s="247"/>
      <c r="O9" s="261"/>
      <c r="P9" s="237"/>
      <c r="Q9" s="119"/>
      <c r="R9" s="120">
        <f>HYPERLINK(круги!R5)</f>
      </c>
      <c r="S9" s="121">
        <f>HYPERLINK(круги!R12)</f>
      </c>
      <c r="T9" s="259"/>
      <c r="U9" s="248"/>
      <c r="V9" s="8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3.5" customHeight="1">
      <c r="A10" s="285">
        <v>2</v>
      </c>
      <c r="B10" s="318" t="str">
        <f>VLOOKUP(A10,'пр.взвешивания'!B3:H84,2,FALSE)</f>
        <v>КАЛЯЕВА Светлана Викторовна</v>
      </c>
      <c r="C10" s="251" t="str">
        <f>VLOOKUP(A10,'пр.взвешивания'!B3:H80,3,FALSE)</f>
        <v>27.06.82 кмс</v>
      </c>
      <c r="D10" s="253" t="str">
        <f>VLOOKUP(A10,'пр.взвешивания'!B3:H63,4,FALSE)</f>
        <v>МОС</v>
      </c>
      <c r="E10" s="238" t="str">
        <f>VLOOKUP(A10,'пр.взвешивания'!B3:H182,5,FALSE)</f>
        <v> С-70 Д </v>
      </c>
      <c r="F10" s="122">
        <v>0</v>
      </c>
      <c r="G10" s="100"/>
      <c r="H10" s="101">
        <v>1</v>
      </c>
      <c r="I10" s="256">
        <f>SUM(F10:H10)</f>
        <v>1</v>
      </c>
      <c r="J10" s="248">
        <v>3</v>
      </c>
      <c r="K10" s="84"/>
      <c r="L10" s="275">
        <v>12</v>
      </c>
      <c r="M10" s="318" t="str">
        <f>VLOOKUP(L10,'пр.взвешивания'!B1:H63,2,FALSE)</f>
        <v>КАБУЛОВА София Назимовна</v>
      </c>
      <c r="N10" s="251" t="str">
        <f>VLOOKUP(L10,'пр.взвешивания'!B1:H63,3,FALSE)</f>
        <v>29.05.89 кмс</v>
      </c>
      <c r="O10" s="253" t="str">
        <f>VLOOKUP(L10,'пр.взвешивания'!B1:H63,4,FALSE)</f>
        <v>С.П.</v>
      </c>
      <c r="P10" s="238" t="str">
        <f>VLOOKUP(L10,'пр.взвешивания'!B1:H63,5,FALSE)</f>
        <v>С.Петербург ВС</v>
      </c>
      <c r="Q10" s="122">
        <v>3</v>
      </c>
      <c r="R10" s="100"/>
      <c r="S10" s="101">
        <v>4</v>
      </c>
      <c r="T10" s="256">
        <f>SUM(Q10:S10)</f>
        <v>7</v>
      </c>
      <c r="U10" s="248">
        <v>1</v>
      </c>
      <c r="V10" s="8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3.5" customHeight="1">
      <c r="A11" s="285"/>
      <c r="B11" s="327"/>
      <c r="C11" s="328"/>
      <c r="D11" s="282"/>
      <c r="E11" s="237"/>
      <c r="F11" s="123">
        <f>HYPERLINK(круги!H7)</f>
      </c>
      <c r="G11" s="102"/>
      <c r="H11" s="103">
        <f>HYPERLINK(круги!H21)</f>
      </c>
      <c r="I11" s="268"/>
      <c r="J11" s="248"/>
      <c r="K11" s="84"/>
      <c r="L11" s="275"/>
      <c r="M11" s="327"/>
      <c r="N11" s="328"/>
      <c r="O11" s="282"/>
      <c r="P11" s="237"/>
      <c r="Q11" s="123">
        <f>HYPERLINK(круги!R7)</f>
      </c>
      <c r="R11" s="102"/>
      <c r="S11" s="103" t="s">
        <v>163</v>
      </c>
      <c r="T11" s="268"/>
      <c r="U11" s="248"/>
      <c r="V11" s="8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3.5" customHeight="1">
      <c r="A12" s="285">
        <v>3</v>
      </c>
      <c r="B12" s="330" t="str">
        <f>VLOOKUP(A12,'пр.взвешивания'!B5:H86,2,FALSE)</f>
        <v>БАРКОВСКАЯ Надежда Александровна</v>
      </c>
      <c r="C12" s="247" t="str">
        <f>VLOOKUP(A12,'пр.взвешивания'!B5:H82,3,FALSE)</f>
        <v>25.8.88 МС</v>
      </c>
      <c r="D12" s="253" t="str">
        <f>VLOOKUP(A12,'пр.взвешивания'!B5:H65,4,FALSE)</f>
        <v>ЦФО</v>
      </c>
      <c r="E12" s="238" t="str">
        <f>VLOOKUP(A12,'пр.взвешивания'!B5:H184,5,FALSE)</f>
        <v> Тульская Тула ПР</v>
      </c>
      <c r="F12" s="124">
        <v>0</v>
      </c>
      <c r="G12" s="38">
        <v>3</v>
      </c>
      <c r="H12" s="104"/>
      <c r="I12" s="256">
        <f>SUM(F12:H12)</f>
        <v>3</v>
      </c>
      <c r="J12" s="248">
        <v>2</v>
      </c>
      <c r="K12" s="84"/>
      <c r="L12" s="275">
        <v>13</v>
      </c>
      <c r="M12" s="330" t="str">
        <f>VLOOKUP(L12,'пр.взвешивания'!B1:H65,2,FALSE)</f>
        <v>СЫЧЕВА Юлия Борисовна</v>
      </c>
      <c r="N12" s="247" t="str">
        <f>VLOOKUP(L12,'пр.взвешивания'!B1:H65,3,FALSE)</f>
        <v>09.12.89 КМС</v>
      </c>
      <c r="O12" s="253" t="str">
        <f>VLOOKUP(L12,'пр.взвешивания'!B1:H65,4,FALSE)</f>
        <v>МОС</v>
      </c>
      <c r="P12" s="238" t="str">
        <f>VLOOKUP(L12,'пр.взвешивания'!B1:H65,5,FALSE)</f>
        <v>Москва С-70 Д </v>
      </c>
      <c r="Q12" s="124">
        <v>0</v>
      </c>
      <c r="R12" s="38">
        <v>0</v>
      </c>
      <c r="S12" s="104"/>
      <c r="T12" s="256">
        <f>SUM(Q12:S12)</f>
        <v>0</v>
      </c>
      <c r="U12" s="248">
        <v>3</v>
      </c>
      <c r="V12" s="8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3.5" customHeight="1" thickBot="1">
      <c r="A13" s="329"/>
      <c r="B13" s="319"/>
      <c r="C13" s="252"/>
      <c r="D13" s="254"/>
      <c r="E13" s="239"/>
      <c r="F13" s="125">
        <f>HYPERLINK(круги!H14)</f>
      </c>
      <c r="G13" s="80">
        <f>HYPERLINK(круги!H19)</f>
      </c>
      <c r="H13" s="105"/>
      <c r="I13" s="267"/>
      <c r="J13" s="255"/>
      <c r="K13" s="84"/>
      <c r="L13" s="317"/>
      <c r="M13" s="319"/>
      <c r="N13" s="252"/>
      <c r="O13" s="254"/>
      <c r="P13" s="239"/>
      <c r="Q13" s="125">
        <f>HYPERLINK(круги!R14)</f>
      </c>
      <c r="R13" s="80">
        <f>HYPERLINK(круги!R19)</f>
      </c>
      <c r="S13" s="105"/>
      <c r="T13" s="267"/>
      <c r="U13" s="255"/>
      <c r="V13" s="8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3.5" customHeight="1" thickBot="1">
      <c r="A14" s="57" t="s">
        <v>35</v>
      </c>
      <c r="B14" s="84"/>
      <c r="C14" s="84"/>
      <c r="D14" s="84"/>
      <c r="E14" s="84"/>
      <c r="F14" s="126"/>
      <c r="G14" s="126"/>
      <c r="H14" s="126"/>
      <c r="I14" s="84"/>
      <c r="J14" s="84"/>
      <c r="K14" s="84"/>
      <c r="L14" s="127" t="s">
        <v>39</v>
      </c>
      <c r="M14" s="84"/>
      <c r="N14" s="84"/>
      <c r="O14" s="84"/>
      <c r="P14" s="84"/>
      <c r="Q14" s="126"/>
      <c r="R14" s="126"/>
      <c r="S14" s="126"/>
      <c r="T14" s="84"/>
      <c r="U14" s="84"/>
      <c r="V14" s="8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3.5" customHeight="1" thickBot="1">
      <c r="A15" s="272" t="s">
        <v>0</v>
      </c>
      <c r="B15" s="249" t="s">
        <v>1</v>
      </c>
      <c r="C15" s="249" t="s">
        <v>2</v>
      </c>
      <c r="D15" s="241" t="s">
        <v>18</v>
      </c>
      <c r="E15" s="242"/>
      <c r="F15" s="234" t="s">
        <v>4</v>
      </c>
      <c r="G15" s="235"/>
      <c r="H15" s="128"/>
      <c r="I15" s="249" t="s">
        <v>5</v>
      </c>
      <c r="J15" s="249" t="s">
        <v>6</v>
      </c>
      <c r="K15" s="84"/>
      <c r="L15" s="249" t="s">
        <v>0</v>
      </c>
      <c r="M15" s="249" t="s">
        <v>1</v>
      </c>
      <c r="N15" s="249" t="s">
        <v>2</v>
      </c>
      <c r="O15" s="241" t="s">
        <v>18</v>
      </c>
      <c r="P15" s="242"/>
      <c r="Q15" s="234" t="s">
        <v>4</v>
      </c>
      <c r="R15" s="235"/>
      <c r="S15" s="128"/>
      <c r="T15" s="249" t="s">
        <v>5</v>
      </c>
      <c r="U15" s="249" t="s">
        <v>6</v>
      </c>
      <c r="V15" s="84"/>
      <c r="W15" s="3"/>
      <c r="X15" s="3"/>
      <c r="Y15" s="3"/>
      <c r="Z15" s="3"/>
      <c r="AA15" s="3"/>
      <c r="AB15" s="3"/>
      <c r="AC15" s="3"/>
      <c r="AD15" s="3"/>
      <c r="AE15" s="3"/>
      <c r="AF15" s="157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3.5" customHeight="1" thickBot="1">
      <c r="A16" s="273"/>
      <c r="B16" s="250"/>
      <c r="C16" s="250"/>
      <c r="D16" s="243"/>
      <c r="E16" s="244"/>
      <c r="F16" s="129">
        <v>1</v>
      </c>
      <c r="G16" s="130">
        <v>2</v>
      </c>
      <c r="H16" s="131"/>
      <c r="I16" s="320"/>
      <c r="J16" s="250"/>
      <c r="K16" s="84"/>
      <c r="L16" s="250"/>
      <c r="M16" s="250"/>
      <c r="N16" s="250"/>
      <c r="O16" s="243"/>
      <c r="P16" s="244"/>
      <c r="Q16" s="129">
        <v>1</v>
      </c>
      <c r="R16" s="130">
        <v>2</v>
      </c>
      <c r="S16" s="131"/>
      <c r="T16" s="320"/>
      <c r="U16" s="250"/>
      <c r="V16" s="8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3.5" customHeight="1">
      <c r="A17" s="287">
        <v>4</v>
      </c>
      <c r="B17" s="264" t="str">
        <f>VLOOKUP(A17,'пр.взвешивания'!B10:H91,2,FALSE)</f>
        <v>БУРЦЕВА Светлана Викторовна</v>
      </c>
      <c r="C17" s="246" t="str">
        <f>VLOOKUP(A17,'пр.взвешивания'!B10:H87,3,FALSE)</f>
        <v>14.11.84 мс</v>
      </c>
      <c r="D17" s="260" t="str">
        <f>VLOOKUP(A17,'пр.взвешивания'!B10:H70,4,FALSE)</f>
        <v>ПФО</v>
      </c>
      <c r="E17" s="236" t="str">
        <f>VLOOKUP(A17,'пр.взвешивания'!B10:H189,5,FALSE)</f>
        <v>Пермский Березники МО</v>
      </c>
      <c r="F17" s="116"/>
      <c r="G17" s="115">
        <v>3</v>
      </c>
      <c r="H17" s="131">
        <f>HYPERLINK(круги!G34)</f>
      </c>
      <c r="I17" s="258">
        <f>SUM(F17:H17)</f>
        <v>3</v>
      </c>
      <c r="J17" s="326">
        <v>1</v>
      </c>
      <c r="K17" s="84"/>
      <c r="L17" s="262">
        <v>14</v>
      </c>
      <c r="M17" s="264" t="str">
        <f>VLOOKUP(L17,'пр.взвешивания'!B10:H70,2,FALSE)</f>
        <v>НАЙДЕНКО Дарья Александровна</v>
      </c>
      <c r="N17" s="246" t="str">
        <f>VLOOKUP(L17,'пр.взвешивания'!B10:H70,3,FALSE)</f>
        <v>12.05.93 КМС</v>
      </c>
      <c r="O17" s="260" t="str">
        <f>VLOOKUP(L17,'пр.взвешивания'!B10:H70,4,FALSE)</f>
        <v>ЮФО</v>
      </c>
      <c r="P17" s="236" t="str">
        <f>VLOOKUP(L17,'пр.взвешивания'!B10:H70,5,FALSE)</f>
        <v>Краснодарский Краснодар ФКС</v>
      </c>
      <c r="Q17" s="116"/>
      <c r="R17" s="115">
        <v>0</v>
      </c>
      <c r="S17" s="131">
        <f>HYPERLINK(круги!Q34)</f>
      </c>
      <c r="T17" s="258">
        <f>SUM(Q17:S17)</f>
        <v>0</v>
      </c>
      <c r="U17" s="326">
        <v>2</v>
      </c>
      <c r="V17" s="8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3.5" customHeight="1">
      <c r="A18" s="285"/>
      <c r="B18" s="265"/>
      <c r="C18" s="247"/>
      <c r="D18" s="261"/>
      <c r="E18" s="237"/>
      <c r="F18" s="32"/>
      <c r="G18" s="132">
        <f>HYPERLINK(круги!H29)</f>
      </c>
      <c r="H18" s="133">
        <f>HYPERLINK(круги!H34)</f>
      </c>
      <c r="I18" s="259"/>
      <c r="J18" s="248"/>
      <c r="K18" s="84"/>
      <c r="L18" s="263"/>
      <c r="M18" s="265"/>
      <c r="N18" s="247"/>
      <c r="O18" s="261"/>
      <c r="P18" s="237"/>
      <c r="Q18" s="32"/>
      <c r="R18" s="132">
        <f>HYPERLINK(круги!R29)</f>
      </c>
      <c r="S18" s="133">
        <f>HYPERLINK(круги!R34)</f>
      </c>
      <c r="T18" s="259"/>
      <c r="U18" s="248"/>
      <c r="V18" s="8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3.5" customHeight="1">
      <c r="A19" s="285">
        <v>5</v>
      </c>
      <c r="B19" s="318" t="str">
        <f>VLOOKUP(A19,'пр.взвешивания'!B12:H93,2,FALSE)</f>
        <v>БЕРЕЖНАЯ Ксения Сергеевна</v>
      </c>
      <c r="C19" s="251" t="str">
        <f>VLOOKUP(A19,'пр.взвешивания'!B12:H89,3,FALSE)</f>
        <v>23.12.91 МС</v>
      </c>
      <c r="D19" s="253" t="str">
        <f>VLOOKUP(A19,'пр.взвешивания'!B12:H72,4,FALSE)</f>
        <v>СФО</v>
      </c>
      <c r="E19" s="238" t="str">
        <f>VLOOKUP(A19,'пр.взвешивания'!B12:H191,5,FALSE)</f>
        <v>Кемеровская Юрга МО</v>
      </c>
      <c r="F19" s="122">
        <v>0</v>
      </c>
      <c r="G19" s="77"/>
      <c r="H19" s="106">
        <f>HYPERLINK(круги!G43)</f>
      </c>
      <c r="I19" s="256">
        <f>SUM(F19:H19)</f>
        <v>0</v>
      </c>
      <c r="J19" s="248">
        <v>2</v>
      </c>
      <c r="K19" s="84"/>
      <c r="L19" s="263">
        <v>15</v>
      </c>
      <c r="M19" s="318" t="str">
        <f>VLOOKUP(L19,'пр.взвешивания'!B10:H72,2,FALSE)</f>
        <v>ОНОПРИЕНКО Екатерина Андреевна</v>
      </c>
      <c r="N19" s="251" t="str">
        <f>VLOOKUP(L19,'пр.взвешивания'!B10:H72,3,FALSE)</f>
        <v>14.08.87 мсмк</v>
      </c>
      <c r="O19" s="253" t="str">
        <f>VLOOKUP(L19,'пр.взвешивания'!B10:H72,4,FALSE)</f>
        <v>ПФО</v>
      </c>
      <c r="P19" s="238" t="str">
        <f>VLOOKUP(L19,'пр.взвешивания'!B10:H72,5,FALSE)</f>
        <v>Пермский Пермь ВС</v>
      </c>
      <c r="Q19" s="122">
        <v>4</v>
      </c>
      <c r="R19" s="77"/>
      <c r="S19" s="106">
        <f>HYPERLINK(круги!Q43)</f>
      </c>
      <c r="T19" s="256">
        <f>SUM(Q19:S19)</f>
        <v>4</v>
      </c>
      <c r="U19" s="248">
        <v>1</v>
      </c>
      <c r="V19" s="8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3.5" customHeight="1" thickBot="1">
      <c r="A20" s="285"/>
      <c r="B20" s="319"/>
      <c r="C20" s="252"/>
      <c r="D20" s="254"/>
      <c r="E20" s="239"/>
      <c r="F20" s="125">
        <f>HYPERLINK(круги!H31)</f>
      </c>
      <c r="G20" s="81"/>
      <c r="H20" s="107">
        <f>HYPERLINK(круги!H43)</f>
      </c>
      <c r="I20" s="257"/>
      <c r="J20" s="255"/>
      <c r="K20" s="84"/>
      <c r="L20" s="266"/>
      <c r="M20" s="319"/>
      <c r="N20" s="252"/>
      <c r="O20" s="254"/>
      <c r="P20" s="239"/>
      <c r="Q20" s="125" t="s">
        <v>159</v>
      </c>
      <c r="R20" s="81"/>
      <c r="S20" s="107">
        <f>HYPERLINK(круги!R43)</f>
      </c>
      <c r="T20" s="257"/>
      <c r="U20" s="255"/>
      <c r="V20" s="8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3.5" customHeight="1" thickBot="1">
      <c r="A21" s="57" t="s">
        <v>36</v>
      </c>
      <c r="B21" s="84"/>
      <c r="C21" s="84"/>
      <c r="D21" s="84"/>
      <c r="E21" s="84"/>
      <c r="F21" s="126"/>
      <c r="G21" s="126"/>
      <c r="H21" s="126"/>
      <c r="I21" s="84"/>
      <c r="J21" s="84"/>
      <c r="K21" s="84"/>
      <c r="L21" s="127" t="s">
        <v>40</v>
      </c>
      <c r="M21" s="84"/>
      <c r="N21" s="84"/>
      <c r="O21" s="84"/>
      <c r="P21" s="84"/>
      <c r="Q21" s="126"/>
      <c r="R21" s="126"/>
      <c r="S21" s="126"/>
      <c r="T21" s="84"/>
      <c r="U21" s="84"/>
      <c r="V21" s="8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3.5" customHeight="1" thickBot="1">
      <c r="A22" s="272" t="s">
        <v>0</v>
      </c>
      <c r="B22" s="249" t="s">
        <v>1</v>
      </c>
      <c r="C22" s="249" t="s">
        <v>2</v>
      </c>
      <c r="D22" s="241" t="s">
        <v>18</v>
      </c>
      <c r="E22" s="242"/>
      <c r="F22" s="234" t="s">
        <v>4</v>
      </c>
      <c r="G22" s="334"/>
      <c r="H22" s="235"/>
      <c r="I22" s="249" t="s">
        <v>5</v>
      </c>
      <c r="J22" s="249" t="s">
        <v>6</v>
      </c>
      <c r="K22" s="84"/>
      <c r="L22" s="249" t="s">
        <v>0</v>
      </c>
      <c r="M22" s="249" t="s">
        <v>1</v>
      </c>
      <c r="N22" s="249" t="s">
        <v>2</v>
      </c>
      <c r="O22" s="241" t="s">
        <v>18</v>
      </c>
      <c r="P22" s="242"/>
      <c r="Q22" s="234" t="s">
        <v>4</v>
      </c>
      <c r="R22" s="235"/>
      <c r="S22" s="128"/>
      <c r="T22" s="249" t="s">
        <v>5</v>
      </c>
      <c r="U22" s="249" t="s">
        <v>6</v>
      </c>
      <c r="V22" s="8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3.5" customHeight="1" thickBot="1">
      <c r="A23" s="273"/>
      <c r="B23" s="250"/>
      <c r="C23" s="250"/>
      <c r="D23" s="243"/>
      <c r="E23" s="244"/>
      <c r="F23" s="129">
        <v>1</v>
      </c>
      <c r="G23" s="134">
        <v>2</v>
      </c>
      <c r="H23" s="130">
        <v>3</v>
      </c>
      <c r="I23" s="250"/>
      <c r="J23" s="250"/>
      <c r="K23" s="84"/>
      <c r="L23" s="250"/>
      <c r="M23" s="250"/>
      <c r="N23" s="250"/>
      <c r="O23" s="243"/>
      <c r="P23" s="244"/>
      <c r="Q23" s="129">
        <v>1</v>
      </c>
      <c r="R23" s="130">
        <v>2</v>
      </c>
      <c r="S23" s="131"/>
      <c r="T23" s="320"/>
      <c r="U23" s="250"/>
      <c r="V23" s="8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3.5" customHeight="1">
      <c r="A24" s="287">
        <v>6</v>
      </c>
      <c r="B24" s="264" t="str">
        <f>VLOOKUP(A24,'пр.взвешивания'!B1:H98,2,FALSE)</f>
        <v>КОНДРАТЬЕВА Олеся Викторовна</v>
      </c>
      <c r="C24" s="246" t="str">
        <f>VLOOKUP(A24,'пр.взвешивания'!B1:H94,3,FALSE)</f>
        <v>04.12.83 мсмк</v>
      </c>
      <c r="D24" s="260" t="str">
        <f>VLOOKUP(A24,'пр.взвешивания'!B1:H77,4,FALSE)</f>
        <v>СФО</v>
      </c>
      <c r="E24" s="236" t="str">
        <f>VLOOKUP(A24,'пр.взвешивания'!B1:H196,5,FALSE)</f>
        <v>Иркутская Ангарск Россспорт</v>
      </c>
      <c r="F24" s="135"/>
      <c r="G24" s="117">
        <v>4</v>
      </c>
      <c r="H24" s="136">
        <v>4</v>
      </c>
      <c r="I24" s="258">
        <f>SUM(F24:H24)</f>
        <v>8</v>
      </c>
      <c r="J24" s="326">
        <v>1</v>
      </c>
      <c r="K24" s="84"/>
      <c r="L24" s="262">
        <v>16</v>
      </c>
      <c r="M24" s="264" t="str">
        <f>VLOOKUP(L24,'пр.взвешивания'!B17:H77,2,FALSE)</f>
        <v>КОНДРАТЕНКО Ольга Сергеевна</v>
      </c>
      <c r="N24" s="246" t="str">
        <f>VLOOKUP(L24,'пр.взвешивания'!B17:H77,3,FALSE)</f>
        <v>22.11.93 КМС</v>
      </c>
      <c r="O24" s="260" t="str">
        <f>VLOOKUP(L24,'пр.взвешивания'!B17:H77,4,FALSE)</f>
        <v>МОС</v>
      </c>
      <c r="P24" s="236" t="str">
        <f>VLOOKUP(L24,'пр.взвешивания'!B17:H77,5,FALSE)</f>
        <v>Москва С-70 Д </v>
      </c>
      <c r="Q24" s="116"/>
      <c r="R24" s="115">
        <v>0</v>
      </c>
      <c r="S24" s="131">
        <f>HYPERLINK(круги!Q41)</f>
      </c>
      <c r="T24" s="258">
        <f>SUM(Q24:S24)</f>
        <v>0</v>
      </c>
      <c r="U24" s="326">
        <v>2</v>
      </c>
      <c r="V24" s="8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3.5" customHeight="1">
      <c r="A25" s="285"/>
      <c r="B25" s="265"/>
      <c r="C25" s="247"/>
      <c r="D25" s="261"/>
      <c r="E25" s="237"/>
      <c r="F25" s="137"/>
      <c r="G25" s="138" t="s">
        <v>158</v>
      </c>
      <c r="H25" s="139" t="s">
        <v>162</v>
      </c>
      <c r="I25" s="259"/>
      <c r="J25" s="248"/>
      <c r="K25" s="84"/>
      <c r="L25" s="263"/>
      <c r="M25" s="265"/>
      <c r="N25" s="247"/>
      <c r="O25" s="261"/>
      <c r="P25" s="237"/>
      <c r="Q25" s="32"/>
      <c r="R25" s="132">
        <f>HYPERLINK(круги!R34)</f>
      </c>
      <c r="S25" s="133">
        <f>HYPERLINK(круги!R41)</f>
      </c>
      <c r="T25" s="259"/>
      <c r="U25" s="248"/>
      <c r="V25" s="8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3.5" customHeight="1">
      <c r="A26" s="285">
        <v>7</v>
      </c>
      <c r="B26" s="318" t="str">
        <f>VLOOKUP(A26,'пр.взвешивания'!B1:H100,2,FALSE)</f>
        <v>АЛИЕВА Ольга Видадиевна</v>
      </c>
      <c r="C26" s="251" t="str">
        <f>VLOOKUP(A26,'пр.взвешивания'!B1:H96,3,FALSE)</f>
        <v>23.06.91 КМС</v>
      </c>
      <c r="D26" s="253" t="str">
        <f>VLOOKUP(A26,'пр.взвешивания'!B1:H79,4,FALSE)</f>
        <v>ЮФО</v>
      </c>
      <c r="E26" s="238" t="str">
        <f>VLOOKUP(A26,'пр.взвешивания'!B1:H198,5,FALSE)</f>
        <v>Краснодарский Лабинск Д</v>
      </c>
      <c r="F26" s="108">
        <v>0</v>
      </c>
      <c r="G26" s="100"/>
      <c r="H26" s="108">
        <v>3</v>
      </c>
      <c r="I26" s="256">
        <f>SUM(F26:H26)</f>
        <v>3</v>
      </c>
      <c r="J26" s="248">
        <v>2</v>
      </c>
      <c r="K26" s="84"/>
      <c r="L26" s="263">
        <v>17</v>
      </c>
      <c r="M26" s="318" t="str">
        <f>VLOOKUP(L26,'пр.взвешивания'!B17:H79,2,FALSE)</f>
        <v>БИНДЕР Ирина Владимировна</v>
      </c>
      <c r="N26" s="251" t="str">
        <f>VLOOKUP(L26,'пр.взвешивания'!B17:H79,3,FALSE)</f>
        <v>20.02.88 мсмк</v>
      </c>
      <c r="O26" s="253" t="str">
        <f>VLOOKUP(L26,'пр.взвешивания'!B17:H79,4,FALSE)</f>
        <v>ПФО</v>
      </c>
      <c r="P26" s="238" t="str">
        <f>VLOOKUP(L26,'пр.взвешивания'!B17:H79,5,FALSE)</f>
        <v>Пермский Березники МО</v>
      </c>
      <c r="Q26" s="122">
        <v>2</v>
      </c>
      <c r="R26" s="77"/>
      <c r="S26" s="106">
        <f>HYPERLINK(круги!Q50)</f>
      </c>
      <c r="T26" s="256">
        <f>SUM(Q26:S26)</f>
        <v>2</v>
      </c>
      <c r="U26" s="248">
        <v>1</v>
      </c>
      <c r="V26" s="8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3.5" customHeight="1" thickBot="1">
      <c r="A27" s="285"/>
      <c r="B27" s="327"/>
      <c r="C27" s="328"/>
      <c r="D27" s="282"/>
      <c r="E27" s="237"/>
      <c r="F27" s="109">
        <f>HYPERLINK(круги!H36)</f>
      </c>
      <c r="G27" s="102"/>
      <c r="H27" s="109">
        <f>HYPERLINK(круги!H50)</f>
      </c>
      <c r="I27" s="268"/>
      <c r="J27" s="248"/>
      <c r="K27" s="84"/>
      <c r="L27" s="266"/>
      <c r="M27" s="319"/>
      <c r="N27" s="252"/>
      <c r="O27" s="254"/>
      <c r="P27" s="239"/>
      <c r="Q27" s="125">
        <f>HYPERLINK(круги!R36)</f>
      </c>
      <c r="R27" s="81"/>
      <c r="S27" s="107">
        <f>HYPERLINK(круги!R50)</f>
      </c>
      <c r="T27" s="257"/>
      <c r="U27" s="255"/>
      <c r="V27" s="8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3.5" customHeight="1">
      <c r="A28" s="285">
        <v>8</v>
      </c>
      <c r="B28" s="330" t="str">
        <f>VLOOKUP(A28,'пр.взвешивания'!B2:H102,2,FALSE)</f>
        <v>БЫСТРЕМОВИЧ Ирина Викторовна</v>
      </c>
      <c r="C28" s="247" t="str">
        <f>VLOOKUP(A28,'пр.взвешивания'!B2:H98,3,FALSE)</f>
        <v>20.01.92 МС</v>
      </c>
      <c r="D28" s="253" t="str">
        <f>VLOOKUP(A28,'пр.взвешивания'!B2:H81,4,FALSE)</f>
        <v>С.П.</v>
      </c>
      <c r="E28" s="238" t="str">
        <f>VLOOKUP(A28,'пр.взвешивания'!B2:H200,5,FALSE)</f>
        <v>С. Петербург МО</v>
      </c>
      <c r="F28" s="108">
        <v>0</v>
      </c>
      <c r="G28" s="46">
        <v>0</v>
      </c>
      <c r="H28" s="110"/>
      <c r="I28" s="256">
        <f>SUM(F28:H28)</f>
        <v>0</v>
      </c>
      <c r="J28" s="248">
        <v>1</v>
      </c>
      <c r="K28" s="84"/>
      <c r="L28" s="338"/>
      <c r="M28" s="323"/>
      <c r="N28" s="325"/>
      <c r="O28" s="245"/>
      <c r="P28" s="245"/>
      <c r="Q28" s="106"/>
      <c r="R28" s="106"/>
      <c r="S28" s="155"/>
      <c r="T28" s="321"/>
      <c r="U28" s="338"/>
      <c r="V28" s="8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3.5" customHeight="1" thickBot="1">
      <c r="A29" s="329"/>
      <c r="B29" s="319"/>
      <c r="C29" s="252"/>
      <c r="D29" s="254"/>
      <c r="E29" s="239"/>
      <c r="F29" s="140">
        <f>HYPERLINK(круги!H43)</f>
      </c>
      <c r="G29" s="80">
        <f>HYPERLINK(круги!H48)</f>
      </c>
      <c r="H29" s="111"/>
      <c r="I29" s="267"/>
      <c r="J29" s="255"/>
      <c r="K29" s="84"/>
      <c r="L29" s="338"/>
      <c r="M29" s="324"/>
      <c r="N29" s="325"/>
      <c r="O29" s="245"/>
      <c r="P29" s="245"/>
      <c r="Q29" s="107"/>
      <c r="R29" s="107"/>
      <c r="S29" s="155"/>
      <c r="T29" s="322"/>
      <c r="U29" s="338"/>
      <c r="V29" s="8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3.5" customHeight="1" thickBot="1">
      <c r="A30" s="57" t="s">
        <v>37</v>
      </c>
      <c r="B30" s="84"/>
      <c r="C30" s="84"/>
      <c r="D30" s="84"/>
      <c r="E30" s="84"/>
      <c r="F30" s="126"/>
      <c r="G30" s="126"/>
      <c r="H30" s="136">
        <f>HYPERLINK(круги!G48)</f>
      </c>
      <c r="I30" s="84"/>
      <c r="J30" s="84"/>
      <c r="K30" s="84"/>
      <c r="L30" s="127" t="s">
        <v>41</v>
      </c>
      <c r="M30" s="84"/>
      <c r="N30" s="84"/>
      <c r="O30" s="84"/>
      <c r="P30" s="84"/>
      <c r="Q30" s="126"/>
      <c r="R30" s="126"/>
      <c r="S30" s="131">
        <f>HYPERLINK(круги!Q48)</f>
      </c>
      <c r="T30" s="84"/>
      <c r="U30" s="84"/>
      <c r="V30" s="8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3.5" customHeight="1" thickBot="1">
      <c r="A31" s="272" t="s">
        <v>0</v>
      </c>
      <c r="B31" s="249" t="s">
        <v>1</v>
      </c>
      <c r="C31" s="249" t="s">
        <v>2</v>
      </c>
      <c r="D31" s="241" t="s">
        <v>18</v>
      </c>
      <c r="E31" s="242"/>
      <c r="F31" s="234" t="s">
        <v>4</v>
      </c>
      <c r="G31" s="235"/>
      <c r="H31" s="128"/>
      <c r="I31" s="249" t="s">
        <v>5</v>
      </c>
      <c r="J31" s="249" t="s">
        <v>6</v>
      </c>
      <c r="K31" s="84"/>
      <c r="L31" s="249" t="s">
        <v>0</v>
      </c>
      <c r="M31" s="249" t="s">
        <v>1</v>
      </c>
      <c r="N31" s="249" t="s">
        <v>2</v>
      </c>
      <c r="O31" s="241" t="s">
        <v>18</v>
      </c>
      <c r="P31" s="242"/>
      <c r="Q31" s="234" t="s">
        <v>4</v>
      </c>
      <c r="R31" s="235"/>
      <c r="S31" s="128"/>
      <c r="T31" s="249" t="s">
        <v>5</v>
      </c>
      <c r="U31" s="249" t="s">
        <v>6</v>
      </c>
      <c r="V31" s="8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3.5" customHeight="1" thickBot="1">
      <c r="A32" s="273"/>
      <c r="B32" s="250"/>
      <c r="C32" s="250"/>
      <c r="D32" s="243"/>
      <c r="E32" s="244"/>
      <c r="F32" s="129">
        <v>1</v>
      </c>
      <c r="G32" s="130">
        <v>2</v>
      </c>
      <c r="H32" s="131"/>
      <c r="I32" s="320"/>
      <c r="J32" s="250"/>
      <c r="K32" s="84"/>
      <c r="L32" s="250"/>
      <c r="M32" s="250"/>
      <c r="N32" s="250"/>
      <c r="O32" s="243"/>
      <c r="P32" s="244"/>
      <c r="Q32" s="129">
        <v>1</v>
      </c>
      <c r="R32" s="130">
        <v>2</v>
      </c>
      <c r="S32" s="131"/>
      <c r="T32" s="320"/>
      <c r="U32" s="250"/>
      <c r="V32" s="8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3.5" customHeight="1">
      <c r="A33" s="287">
        <v>9</v>
      </c>
      <c r="B33" s="264" t="str">
        <f>VLOOKUP(A33,'пр.взвешивания'!B2:H107,2,FALSE)</f>
        <v>БЕЛОИВАНОВА Анастасия Павловна</v>
      </c>
      <c r="C33" s="246" t="str">
        <f>VLOOKUP(A33,'пр.взвешивания'!B2:H103,3,FALSE)</f>
        <v>28.12.85 мс</v>
      </c>
      <c r="D33" s="260" t="str">
        <f>VLOOKUP(A33,'пр.взвешивания'!B2:H86,4,FALSE)</f>
        <v>МОС</v>
      </c>
      <c r="E33" s="236" t="str">
        <f>VLOOKUP(A33,'пр.взвешивания'!B2:H205,5,FALSE)</f>
        <v>МКС</v>
      </c>
      <c r="F33" s="116"/>
      <c r="G33" s="115">
        <v>3</v>
      </c>
      <c r="H33" s="133">
        <f>HYPERLINK(круги!H48)</f>
      </c>
      <c r="I33" s="258">
        <f>SUM(F33:H33)</f>
        <v>3</v>
      </c>
      <c r="J33" s="249">
        <v>1</v>
      </c>
      <c r="K33" s="84"/>
      <c r="L33" s="274">
        <v>18</v>
      </c>
      <c r="M33" s="264" t="str">
        <f>VLOOKUP(L33,'пр.взвешивания'!B26:H86,2,FALSE)</f>
        <v>ВЛАСОВА Олеся Сергеевна</v>
      </c>
      <c r="N33" s="246" t="s">
        <v>164</v>
      </c>
      <c r="O33" s="260" t="str">
        <f>VLOOKUP(L33,'пр.взвешивания'!B26:H86,4,FALSE)</f>
        <v>СФО</v>
      </c>
      <c r="P33" s="236" t="str">
        <f>VLOOKUP(L33,'пр.взвешивания'!B26:H86,5,FALSE)</f>
        <v>Иркутская Ангарск Россспорт</v>
      </c>
      <c r="Q33" s="116"/>
      <c r="R33" s="115">
        <v>0</v>
      </c>
      <c r="S33" s="133">
        <f>HYPERLINK(круги!R48)</f>
      </c>
      <c r="T33" s="258">
        <f>SUM(Q33:S33)</f>
        <v>0</v>
      </c>
      <c r="U33" s="326">
        <v>2</v>
      </c>
      <c r="V33" s="8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3.5" customHeight="1">
      <c r="A34" s="285"/>
      <c r="B34" s="265"/>
      <c r="C34" s="247"/>
      <c r="D34" s="261"/>
      <c r="E34" s="237"/>
      <c r="F34" s="32"/>
      <c r="G34" s="132">
        <f>HYPERLINK(круги!H41)</f>
      </c>
      <c r="H34" s="106">
        <f>HYPERLINK(круги!G56)</f>
      </c>
      <c r="I34" s="259"/>
      <c r="J34" s="336"/>
      <c r="K34" s="84"/>
      <c r="L34" s="275"/>
      <c r="M34" s="265"/>
      <c r="N34" s="247"/>
      <c r="O34" s="261"/>
      <c r="P34" s="237"/>
      <c r="Q34" s="32"/>
      <c r="R34" s="132">
        <f>HYPERLINK(круги!R41)</f>
      </c>
      <c r="S34" s="106">
        <f>HYPERLINK(круги!Q56)</f>
      </c>
      <c r="T34" s="259"/>
      <c r="U34" s="248"/>
      <c r="V34" s="8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3.5" customHeight="1">
      <c r="A35" s="285">
        <v>10</v>
      </c>
      <c r="B35" s="318" t="str">
        <f>VLOOKUP(A35,'пр.взвешивания'!B2:H109,2,FALSE)</f>
        <v>КУЛЬМАМЕТОВА Алия Хакимчановна</v>
      </c>
      <c r="C35" s="251" t="str">
        <f>VLOOKUP(A35,'пр.взвешивания'!B2:H105,3,FALSE)</f>
        <v>04.06.91 мс</v>
      </c>
      <c r="D35" s="253" t="str">
        <f>VLOOKUP(A35,'пр.взвешивания'!B2:H88,4,FALSE)</f>
        <v>УФО</v>
      </c>
      <c r="E35" s="238" t="str">
        <f>VLOOKUP(A35,'пр.взвешивания'!B2:H207,5,FALSE)</f>
        <v> Свердловская Н.Тагил ПР</v>
      </c>
      <c r="F35" s="122">
        <v>0</v>
      </c>
      <c r="G35" s="77"/>
      <c r="H35" s="141"/>
      <c r="I35" s="256">
        <f>SUM(F35:H35)</f>
        <v>0</v>
      </c>
      <c r="J35" s="248">
        <v>2</v>
      </c>
      <c r="K35" s="84"/>
      <c r="L35" s="275">
        <v>19</v>
      </c>
      <c r="M35" s="318" t="str">
        <f>VLOOKUP(L35,'пр.взвешивания'!B26:H88,2,FALSE)</f>
        <v>ШИНКАРЕНКО Анастасия Александровна</v>
      </c>
      <c r="N35" s="251" t="str">
        <f>VLOOKUP(L35,'пр.взвешивания'!B26:H88,3,FALSE)</f>
        <v>16.12.91 МС</v>
      </c>
      <c r="O35" s="253" t="str">
        <f>VLOOKUP(L35,'пр.взвешивания'!B26:H88,4,FALSE)</f>
        <v>ЦФО</v>
      </c>
      <c r="P35" s="238" t="str">
        <f>VLOOKUP(L35,'пр.взвешивания'!B26:H88,5,FALSE)</f>
        <v>Московская Можайск Д</v>
      </c>
      <c r="Q35" s="122">
        <v>4</v>
      </c>
      <c r="R35" s="77"/>
      <c r="S35" s="141"/>
      <c r="T35" s="256">
        <f>SUM(Q35:S35)</f>
        <v>4</v>
      </c>
      <c r="U35" s="248">
        <v>1</v>
      </c>
      <c r="V35" s="8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3.5" customHeight="1" thickBot="1">
      <c r="A36" s="329"/>
      <c r="B36" s="319"/>
      <c r="C36" s="252"/>
      <c r="D36" s="254"/>
      <c r="E36" s="239"/>
      <c r="F36" s="125">
        <f>HYPERLINK(круги!H43)</f>
      </c>
      <c r="G36" s="81"/>
      <c r="H36" s="107">
        <f>HYPERLINK(круги!H56)</f>
      </c>
      <c r="I36" s="257"/>
      <c r="J36" s="255"/>
      <c r="K36" s="84"/>
      <c r="L36" s="317"/>
      <c r="M36" s="319"/>
      <c r="N36" s="252"/>
      <c r="O36" s="254"/>
      <c r="P36" s="239"/>
      <c r="Q36" s="125" t="s">
        <v>160</v>
      </c>
      <c r="R36" s="81"/>
      <c r="S36" s="107">
        <f>HYPERLINK(круги!R56)</f>
      </c>
      <c r="T36" s="257"/>
      <c r="U36" s="255"/>
      <c r="V36" s="8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" customHeight="1">
      <c r="A37" s="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" customHeight="1">
      <c r="A38" s="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" customHeight="1">
      <c r="A39" s="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1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11" t="s">
        <v>33</v>
      </c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"/>
      <c r="AT42" s="3"/>
    </row>
    <row r="43" spans="1:46" ht="23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12" t="s">
        <v>43</v>
      </c>
      <c r="X43" s="312"/>
      <c r="Y43" s="312"/>
      <c r="Z43" s="312"/>
      <c r="AA43" s="312"/>
      <c r="AB43" s="312"/>
      <c r="AC43" s="312"/>
      <c r="AD43" s="312"/>
      <c r="AE43" s="312"/>
      <c r="AF43" s="3"/>
      <c r="AG43" s="3"/>
      <c r="AH43" s="313" t="str">
        <f>HYPERLINK('[2]реквизиты'!$A$2)</f>
        <v>Чемпионат России по САМБО среди женщин</v>
      </c>
      <c r="AI43" s="314"/>
      <c r="AJ43" s="314"/>
      <c r="AK43" s="314"/>
      <c r="AL43" s="314"/>
      <c r="AM43" s="314"/>
      <c r="AN43" s="314"/>
      <c r="AO43" s="314"/>
      <c r="AP43" s="314"/>
      <c r="AQ43" s="314"/>
      <c r="AR43" s="315"/>
      <c r="AS43" s="3"/>
      <c r="AT43" s="3"/>
    </row>
    <row r="44" spans="1:46" ht="19.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7" t="s">
        <v>44</v>
      </c>
      <c r="W44" s="335" t="str">
        <f>HYPERLINK('[2]реквизиты'!$A$3)</f>
        <v>06 - 11 июня 2012 г.          г. Выкса</v>
      </c>
      <c r="X44" s="335"/>
      <c r="Y44" s="335"/>
      <c r="Z44" s="335"/>
      <c r="AA44" s="335"/>
      <c r="AB44" s="335"/>
      <c r="AC44" s="335"/>
      <c r="AD44" s="335"/>
      <c r="AE44" s="335"/>
      <c r="AF44" s="158"/>
      <c r="AG44" s="159"/>
      <c r="AH44" s="57" t="s">
        <v>7</v>
      </c>
      <c r="AI44" s="158"/>
      <c r="AJ44" s="3"/>
      <c r="AK44" s="57"/>
      <c r="AL44" s="57"/>
      <c r="AM44" s="3"/>
      <c r="AN44" s="306" t="str">
        <f>'пр.взвешивания'!G3</f>
        <v>в.к. 60    кг</v>
      </c>
      <c r="AO44" s="307"/>
      <c r="AP44" s="307"/>
      <c r="AQ44" s="307"/>
      <c r="AR44" s="308"/>
      <c r="AS44" s="3"/>
      <c r="AT44" s="3"/>
    </row>
    <row r="45" spans="1:46" ht="12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72" t="s">
        <v>0</v>
      </c>
      <c r="W45" s="272" t="s">
        <v>1</v>
      </c>
      <c r="X45" s="272" t="s">
        <v>2</v>
      </c>
      <c r="Y45" s="241" t="s">
        <v>18</v>
      </c>
      <c r="Z45" s="242"/>
      <c r="AA45" s="302" t="s">
        <v>4</v>
      </c>
      <c r="AB45" s="303"/>
      <c r="AC45" s="303"/>
      <c r="AD45" s="304"/>
      <c r="AE45" s="272" t="s">
        <v>5</v>
      </c>
      <c r="AF45" s="272" t="s">
        <v>6</v>
      </c>
      <c r="AG45" s="8"/>
      <c r="AH45" s="272" t="s">
        <v>0</v>
      </c>
      <c r="AI45" s="272" t="s">
        <v>1</v>
      </c>
      <c r="AJ45" s="272" t="s">
        <v>2</v>
      </c>
      <c r="AK45" s="241" t="s">
        <v>3</v>
      </c>
      <c r="AL45" s="242"/>
      <c r="AM45" s="302" t="s">
        <v>4</v>
      </c>
      <c r="AN45" s="303"/>
      <c r="AO45" s="303"/>
      <c r="AP45" s="304"/>
      <c r="AQ45" s="272" t="s">
        <v>5</v>
      </c>
      <c r="AR45" s="272" t="s">
        <v>6</v>
      </c>
      <c r="AS45" s="3"/>
      <c r="AT45" s="3"/>
    </row>
    <row r="46" spans="1:46" ht="12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73"/>
      <c r="W46" s="273"/>
      <c r="X46" s="273"/>
      <c r="Y46" s="243"/>
      <c r="Z46" s="244"/>
      <c r="AA46" s="23">
        <v>1</v>
      </c>
      <c r="AB46" s="24">
        <v>2</v>
      </c>
      <c r="AC46" s="24">
        <v>3</v>
      </c>
      <c r="AD46" s="25">
        <v>4</v>
      </c>
      <c r="AE46" s="273"/>
      <c r="AF46" s="309"/>
      <c r="AG46" s="8"/>
      <c r="AH46" s="273"/>
      <c r="AI46" s="273"/>
      <c r="AJ46" s="273"/>
      <c r="AK46" s="243"/>
      <c r="AL46" s="244"/>
      <c r="AM46" s="23">
        <v>1</v>
      </c>
      <c r="AN46" s="24">
        <v>2</v>
      </c>
      <c r="AO46" s="24">
        <v>3</v>
      </c>
      <c r="AP46" s="25">
        <v>4</v>
      </c>
      <c r="AQ46" s="305"/>
      <c r="AR46" s="273"/>
      <c r="AS46" s="3"/>
      <c r="AT46" s="3"/>
    </row>
    <row r="47" spans="1:4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87">
        <v>1</v>
      </c>
      <c r="W47" s="288" t="str">
        <f>VLOOKUP(V47,'пр.взвешивания'!B1:H61,2,FALSE)</f>
        <v>КОСТЕНКО Яна Сергеевна</v>
      </c>
      <c r="X47" s="289" t="str">
        <f>VLOOKUP(V47,'пр.взвешивания'!B1:H61,3,FALSE)</f>
        <v>09.09.87 мсмк</v>
      </c>
      <c r="Y47" s="260" t="str">
        <f>VLOOKUP(V47,'пр.взвешивания'!B1:H99,4,FALSE)</f>
        <v>ДВФО</v>
      </c>
      <c r="Z47" s="236" t="str">
        <f>VLOOKUP(V47,'пр.взвешивания'!B1:H61,5,FALSE)</f>
        <v> Приморский Владивосток УФК и С</v>
      </c>
      <c r="AA47" s="28"/>
      <c r="AB47" s="61">
        <v>3</v>
      </c>
      <c r="AC47" s="61">
        <v>3</v>
      </c>
      <c r="AD47" s="29">
        <v>4</v>
      </c>
      <c r="AE47" s="262">
        <f>SUM(AA47:AD47)</f>
        <v>10</v>
      </c>
      <c r="AF47" s="272">
        <v>1</v>
      </c>
      <c r="AG47" s="8"/>
      <c r="AH47" s="287">
        <v>1</v>
      </c>
      <c r="AI47" s="288" t="str">
        <f>VLOOKUP(AH47,'пр.взвешивания'!B1:H61,2,FALSE)</f>
        <v>КОСТЕНКО Яна Сергеевна</v>
      </c>
      <c r="AJ47" s="289" t="str">
        <f>VLOOKUP(AH47,'пр.взвешивания'!B1:H64,3,FALSE)</f>
        <v>09.09.87 мсмк</v>
      </c>
      <c r="AK47" s="260" t="str">
        <f>VLOOKUP(AH47,'пр.взвешивания'!B1:H61,4,FALSE)</f>
        <v>ДВФО</v>
      </c>
      <c r="AL47" s="236" t="str">
        <f>VLOOKUP(AH47,'пр.взвешивания'!B1:H61,5)</f>
        <v> Приморский Владивосток УФК и С</v>
      </c>
      <c r="AM47" s="28"/>
      <c r="AN47" s="61">
        <v>3</v>
      </c>
      <c r="AO47" s="61">
        <v>3</v>
      </c>
      <c r="AP47" s="29">
        <v>3</v>
      </c>
      <c r="AQ47" s="295">
        <f>SUM(AM47:AP47)</f>
        <v>9</v>
      </c>
      <c r="AR47" s="301">
        <v>1</v>
      </c>
      <c r="AS47" s="3"/>
      <c r="AT47" s="3"/>
    </row>
    <row r="48" spans="1:4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85"/>
      <c r="W48" s="278"/>
      <c r="X48" s="280"/>
      <c r="Y48" s="261"/>
      <c r="Z48" s="237"/>
      <c r="AA48" s="32"/>
      <c r="AB48" s="33">
        <f>HYPERLINK('[4]круги'!AA46)</f>
      </c>
      <c r="AC48" s="33">
        <f>HYPERLINK('[4]круги'!AA55)</f>
      </c>
      <c r="AD48" s="34">
        <f>HYPERLINK('[4]круги'!AA64)</f>
      </c>
      <c r="AE48" s="263"/>
      <c r="AF48" s="291"/>
      <c r="AG48" s="8"/>
      <c r="AH48" s="285"/>
      <c r="AI48" s="278"/>
      <c r="AJ48" s="280"/>
      <c r="AK48" s="261"/>
      <c r="AL48" s="237"/>
      <c r="AM48" s="32"/>
      <c r="AN48" s="33"/>
      <c r="AO48" s="33"/>
      <c r="AP48" s="34"/>
      <c r="AQ48" s="292"/>
      <c r="AR48" s="300"/>
      <c r="AS48" s="3"/>
      <c r="AT48" s="3"/>
    </row>
    <row r="49" spans="1:4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85">
        <v>4</v>
      </c>
      <c r="W49" s="278" t="str">
        <f>VLOOKUP(V49,'пр.взвешивания'!B1:H63,2,FALSE)</f>
        <v>БУРЦЕВА Светлана Викторовна</v>
      </c>
      <c r="X49" s="280" t="str">
        <f>VLOOKUP(V49,'пр.взвешивания'!B1:H63,3,FALSE)</f>
        <v>14.11.84 мс</v>
      </c>
      <c r="Y49" s="253" t="str">
        <f>VLOOKUP(V49,'пр.взвешивания'!B1:H101,4,FALSE)</f>
        <v>ПФО</v>
      </c>
      <c r="Z49" s="238" t="str">
        <f>VLOOKUP(V49,'пр.взвешивания'!B1:H63,5,FALSE)</f>
        <v>Пермский Березники МО</v>
      </c>
      <c r="AA49" s="68">
        <v>0</v>
      </c>
      <c r="AB49" s="37"/>
      <c r="AC49" s="38">
        <v>3</v>
      </c>
      <c r="AD49" s="142">
        <v>4</v>
      </c>
      <c r="AE49" s="263">
        <f>SUM(AA49:AD49)</f>
        <v>7</v>
      </c>
      <c r="AF49" s="290">
        <v>2</v>
      </c>
      <c r="AG49" s="8"/>
      <c r="AH49" s="285">
        <v>6</v>
      </c>
      <c r="AI49" s="278" t="str">
        <f>VLOOKUP(AH49,'пр.взвешивания'!B3:H63,2,FALSE)</f>
        <v>КОНДРАТЬЕВА Олеся Викторовна</v>
      </c>
      <c r="AJ49" s="280" t="str">
        <f>VLOOKUP(AH49,'пр.взвешивания'!B3:H66,3,FALSE)</f>
        <v>04.12.83 мсмк</v>
      </c>
      <c r="AK49" s="253" t="str">
        <f>VLOOKUP(AH49,'пр.взвешивания'!B3:H63,4,FALSE)</f>
        <v>СФО</v>
      </c>
      <c r="AL49" s="238" t="str">
        <f>VLOOKUP(AH49,'пр.взвешивания'!B3:H63,5)</f>
        <v>Иркутская Ангарск Россспорт</v>
      </c>
      <c r="AM49" s="68">
        <v>0</v>
      </c>
      <c r="AN49" s="37"/>
      <c r="AO49" s="38">
        <v>4</v>
      </c>
      <c r="AP49" s="142">
        <v>3</v>
      </c>
      <c r="AQ49" s="292">
        <f>SUM(AM49:AP49)</f>
        <v>7</v>
      </c>
      <c r="AR49" s="300">
        <v>2</v>
      </c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85"/>
      <c r="W50" s="278"/>
      <c r="X50" s="280"/>
      <c r="Y50" s="282"/>
      <c r="Z50" s="237"/>
      <c r="AA50" s="40">
        <f>HYPERLINK('[4]круги'!AA48)</f>
      </c>
      <c r="AB50" s="41"/>
      <c r="AC50" s="42">
        <f>HYPERLINK('[4]круги'!AA70)</f>
      </c>
      <c r="AD50" s="34" t="s">
        <v>165</v>
      </c>
      <c r="AE50" s="263"/>
      <c r="AF50" s="291"/>
      <c r="AG50" s="8"/>
      <c r="AH50" s="285"/>
      <c r="AI50" s="278"/>
      <c r="AJ50" s="280"/>
      <c r="AK50" s="282"/>
      <c r="AL50" s="237"/>
      <c r="AM50" s="40">
        <f>HYPERLINK('[4]круги'!AA148)</f>
      </c>
      <c r="AN50" s="41"/>
      <c r="AO50" s="42"/>
      <c r="AP50" s="43"/>
      <c r="AQ50" s="292"/>
      <c r="AR50" s="300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76">
        <v>5</v>
      </c>
      <c r="W51" s="278" t="str">
        <f>VLOOKUP(V51,'пр.взвешивания'!B1:H65,2,FALSE)</f>
        <v>БЕРЕЖНАЯ Ксения Сергеевна</v>
      </c>
      <c r="X51" s="280" t="str">
        <f>VLOOKUP(V51,'пр.взвешивания'!B1:H65,3,FALSE)</f>
        <v>23.12.91 МС</v>
      </c>
      <c r="Y51" s="253" t="str">
        <f>VLOOKUP(V51,'пр.взвешивания'!B1:H103,4,FALSE)</f>
        <v>СФО</v>
      </c>
      <c r="Z51" s="238" t="str">
        <f>VLOOKUP(V51,'пр.взвешивания'!B1:H65,5,FALSE)</f>
        <v>Кемеровская Юрга МО</v>
      </c>
      <c r="AA51" s="68">
        <v>0</v>
      </c>
      <c r="AB51" s="46">
        <v>0</v>
      </c>
      <c r="AC51" s="47"/>
      <c r="AD51" s="142">
        <v>4</v>
      </c>
      <c r="AE51" s="263">
        <f>SUM(AA51:AD51)</f>
        <v>4</v>
      </c>
      <c r="AF51" s="283">
        <v>3</v>
      </c>
      <c r="AG51" s="96"/>
      <c r="AH51" s="276">
        <v>9</v>
      </c>
      <c r="AI51" s="278" t="str">
        <f>VLOOKUP(AH51,'пр.взвешивания'!B5:H65,2,FALSE)</f>
        <v>БЕЛОИВАНОВА Анастасия Павловна</v>
      </c>
      <c r="AJ51" s="280" t="str">
        <f>VLOOKUP(AH51,'пр.взвешивания'!B5:H68,3,FALSE)</f>
        <v>28.12.85 мс</v>
      </c>
      <c r="AK51" s="253" t="str">
        <f>VLOOKUP(AH51,'пр.взвешивания'!B5:H65,4,FALSE)</f>
        <v>МОС</v>
      </c>
      <c r="AL51" s="238" t="str">
        <f>VLOOKUP(AH51,'пр.взвешивания'!B5:H65,5)</f>
        <v>МКС</v>
      </c>
      <c r="AM51" s="68">
        <v>0</v>
      </c>
      <c r="AN51" s="46">
        <v>0</v>
      </c>
      <c r="AO51" s="47"/>
      <c r="AP51" s="142">
        <v>0</v>
      </c>
      <c r="AQ51" s="292">
        <f>SUM(AM51:AP51)</f>
        <v>0</v>
      </c>
      <c r="AR51" s="298">
        <v>4</v>
      </c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76"/>
      <c r="W52" s="278"/>
      <c r="X52" s="280"/>
      <c r="Y52" s="282"/>
      <c r="Z52" s="237"/>
      <c r="AA52" s="40">
        <f>HYPERLINK('[4]круги'!AA57)</f>
      </c>
      <c r="AB52" s="49">
        <f>HYPERLINK('[4]круги'!AA68)</f>
      </c>
      <c r="AC52" s="50"/>
      <c r="AD52" s="186" t="s">
        <v>170</v>
      </c>
      <c r="AE52" s="263"/>
      <c r="AF52" s="286"/>
      <c r="AG52" s="96"/>
      <c r="AH52" s="276"/>
      <c r="AI52" s="278"/>
      <c r="AJ52" s="280"/>
      <c r="AK52" s="282"/>
      <c r="AL52" s="237"/>
      <c r="AM52" s="40">
        <f>HYPERLINK('[4]круги'!AA108)</f>
      </c>
      <c r="AN52" s="49"/>
      <c r="AO52" s="50"/>
      <c r="AP52" s="43"/>
      <c r="AQ52" s="292"/>
      <c r="AR52" s="298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76">
        <v>3</v>
      </c>
      <c r="W53" s="278" t="str">
        <f>VLOOKUP(V53,'пр.взвешивания'!B1:H67,2,FALSE)</f>
        <v>БАРКОВСКАЯ Надежда Александровна</v>
      </c>
      <c r="X53" s="280" t="str">
        <f>VLOOKUP(V53,'пр.взвешивания'!B1:H67,3,FALSE)</f>
        <v>25.8.88 МС</v>
      </c>
      <c r="Y53" s="253" t="str">
        <f>VLOOKUP(V53,'пр.взвешивания'!B1:H105,4,FALSE)</f>
        <v>ЦФО</v>
      </c>
      <c r="Z53" s="238" t="str">
        <f>VLOOKUP(V53,'пр.взвешивания'!B1:H67,5,FALSE)</f>
        <v> Тульская Тула ПР</v>
      </c>
      <c r="AA53" s="68">
        <v>0</v>
      </c>
      <c r="AB53" s="46">
        <v>0</v>
      </c>
      <c r="AC53" s="46">
        <v>0</v>
      </c>
      <c r="AD53" s="51"/>
      <c r="AE53" s="263">
        <f>SUM(AA53:AD53)</f>
        <v>0</v>
      </c>
      <c r="AF53" s="283">
        <v>4</v>
      </c>
      <c r="AG53" s="96"/>
      <c r="AH53" s="276">
        <v>4</v>
      </c>
      <c r="AI53" s="278" t="str">
        <f>VLOOKUP(AH53,'пр.взвешивания'!B1:H67,2,FALSE)</f>
        <v>БУРЦЕВА Светлана Викторовна</v>
      </c>
      <c r="AJ53" s="280" t="str">
        <f>VLOOKUP(AH53,'пр.взвешивания'!B1:H70,3,FALSE)</f>
        <v>14.11.84 мс</v>
      </c>
      <c r="AK53" s="253" t="str">
        <f>VLOOKUP(AH53,'пр.взвешивания'!B1:H67,4,FALSE)</f>
        <v>ПФО</v>
      </c>
      <c r="AL53" s="238" t="str">
        <f>VLOOKUP(AH53,'пр.взвешивания'!B1:H67,5)</f>
        <v>Пермский Березники МО</v>
      </c>
      <c r="AM53" s="68">
        <v>0</v>
      </c>
      <c r="AN53" s="46">
        <v>1</v>
      </c>
      <c r="AO53" s="76">
        <v>4</v>
      </c>
      <c r="AP53" s="51"/>
      <c r="AQ53" s="292">
        <f>SUM(AM53:AP53)</f>
        <v>5</v>
      </c>
      <c r="AR53" s="298">
        <v>3</v>
      </c>
      <c r="AS53" s="3"/>
      <c r="AT53" s="3"/>
    </row>
    <row r="54" spans="1:46" ht="13.5" thickBot="1">
      <c r="A54" s="3"/>
      <c r="B54" s="3"/>
      <c r="C54" s="3"/>
      <c r="D54" s="3"/>
      <c r="E54" s="3"/>
      <c r="F54" s="160"/>
      <c r="G54" s="160"/>
      <c r="H54" s="160"/>
      <c r="I54" s="160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77"/>
      <c r="W54" s="279"/>
      <c r="X54" s="281"/>
      <c r="Y54" s="254"/>
      <c r="Z54" s="239"/>
      <c r="AA54" s="54">
        <f>HYPERLINK('[4]круги'!AA66)</f>
      </c>
      <c r="AB54" s="55">
        <f>HYPERLINK('[4]круги'!AA61)</f>
      </c>
      <c r="AC54" s="187">
        <f>HYPERLINK('[4]круги'!AA50)</f>
      </c>
      <c r="AD54" s="56"/>
      <c r="AE54" s="266"/>
      <c r="AF54" s="284"/>
      <c r="AG54" s="96"/>
      <c r="AH54" s="277"/>
      <c r="AI54" s="279"/>
      <c r="AJ54" s="281"/>
      <c r="AK54" s="254"/>
      <c r="AL54" s="239"/>
      <c r="AM54" s="54"/>
      <c r="AN54" s="55">
        <f>HYPERLINK('[4]круги'!AA112)</f>
      </c>
      <c r="AO54" s="80" t="s">
        <v>173</v>
      </c>
      <c r="AP54" s="56"/>
      <c r="AQ54" s="293"/>
      <c r="AR54" s="299"/>
      <c r="AS54" s="3"/>
      <c r="AT54" s="3"/>
    </row>
    <row r="55" spans="1:46" ht="16.5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7" t="s">
        <v>45</v>
      </c>
      <c r="W55" s="3"/>
      <c r="X55" s="3"/>
      <c r="Y55" s="3"/>
      <c r="Z55" s="3"/>
      <c r="AA55" s="3"/>
      <c r="AB55" s="3"/>
      <c r="AC55" s="3"/>
      <c r="AD55" s="3"/>
      <c r="AE55" s="58"/>
      <c r="AF55" s="3"/>
      <c r="AG55" s="4"/>
      <c r="AH55" s="57" t="s">
        <v>8</v>
      </c>
      <c r="AI55" s="3"/>
      <c r="AJ55" s="3"/>
      <c r="AK55" s="3"/>
      <c r="AL55" s="3"/>
      <c r="AM55" s="3"/>
      <c r="AN55" s="3"/>
      <c r="AO55" s="3"/>
      <c r="AP55" s="3"/>
      <c r="AQ55" s="58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87">
        <v>6</v>
      </c>
      <c r="W56" s="288" t="str">
        <f>VLOOKUP(V56,'пр.взвешивания'!B1:H70,2,FALSE)</f>
        <v>КОНДРАТЬЕВА Олеся Викторовна</v>
      </c>
      <c r="X56" s="289" t="str">
        <f>VLOOKUP(V56,'пр.взвешивания'!B1:H70,3,FALSE)</f>
        <v>04.12.83 мсмк</v>
      </c>
      <c r="Y56" s="260" t="str">
        <f>VLOOKUP(V56,'пр.взвешивания'!B1:H108,4,FALSE)</f>
        <v>СФО</v>
      </c>
      <c r="Z56" s="236" t="str">
        <f>VLOOKUP(V56,'пр.взвешивания'!B1:H70,5,FALSE)</f>
        <v>Иркутская Ангарск Россспорт</v>
      </c>
      <c r="AA56" s="59"/>
      <c r="AB56" s="26">
        <v>4</v>
      </c>
      <c r="AC56" s="27">
        <v>4</v>
      </c>
      <c r="AD56" s="60">
        <v>4</v>
      </c>
      <c r="AE56" s="262">
        <f>SUM(AA56:AD56)</f>
        <v>12</v>
      </c>
      <c r="AF56" s="272">
        <v>1</v>
      </c>
      <c r="AG56" s="8"/>
      <c r="AH56" s="287">
        <v>15</v>
      </c>
      <c r="AI56" s="288" t="str">
        <f>VLOOKUP(AH56,'пр.взвешивания'!B1:H70,2,FALSE)</f>
        <v>ОНОПРИЕНКО Екатерина Андреевна</v>
      </c>
      <c r="AJ56" s="289" t="str">
        <f>VLOOKUP(AH56,'пр.взвешивания'!B1:H73,3,FALSE)</f>
        <v>14.08.87 мсмк</v>
      </c>
      <c r="AK56" s="260" t="str">
        <f>VLOOKUP(AH56,'пр.взвешивания'!B1:H70,4,FALSE)</f>
        <v>ПФО</v>
      </c>
      <c r="AL56" s="236" t="str">
        <f>VLOOKUP(AH56,'пр.взвешивания'!B1:H70,5)</f>
        <v>Пермский Пермь ВС</v>
      </c>
      <c r="AM56" s="28"/>
      <c r="AN56" s="61">
        <v>1</v>
      </c>
      <c r="AO56" s="61">
        <v>3</v>
      </c>
      <c r="AP56" s="62">
        <v>3</v>
      </c>
      <c r="AQ56" s="295">
        <f>SUM(AM56:AP56)</f>
        <v>7</v>
      </c>
      <c r="AR56" s="295">
        <v>2</v>
      </c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85"/>
      <c r="W57" s="278"/>
      <c r="X57" s="280"/>
      <c r="Y57" s="261"/>
      <c r="Z57" s="237"/>
      <c r="AA57" s="63"/>
      <c r="AB57" s="30" t="s">
        <v>171</v>
      </c>
      <c r="AC57" s="31" t="s">
        <v>168</v>
      </c>
      <c r="AD57" s="64">
        <f>HYPERLINK('[4]круги'!AA93)</f>
      </c>
      <c r="AE57" s="263"/>
      <c r="AF57" s="291"/>
      <c r="AG57" s="8"/>
      <c r="AH57" s="285"/>
      <c r="AI57" s="278"/>
      <c r="AJ57" s="280"/>
      <c r="AK57" s="261"/>
      <c r="AL57" s="237"/>
      <c r="AM57" s="32"/>
      <c r="AN57" s="49"/>
      <c r="AO57" s="49"/>
      <c r="AP57" s="65"/>
      <c r="AQ57" s="292"/>
      <c r="AR57" s="292"/>
      <c r="AS57" s="3"/>
      <c r="AT57" s="3"/>
    </row>
    <row r="58" spans="1:4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  <c r="P58" s="3"/>
      <c r="Q58" s="3"/>
      <c r="R58" s="3"/>
      <c r="S58" s="3"/>
      <c r="T58" s="3"/>
      <c r="U58" s="3"/>
      <c r="V58" s="285">
        <v>9</v>
      </c>
      <c r="W58" s="278" t="str">
        <f>VLOOKUP(V58,'пр.взвешивания'!B1:H72,2,FALSE)</f>
        <v>БЕЛОИВАНОВА Анастасия Павловна</v>
      </c>
      <c r="X58" s="280" t="str">
        <f>VLOOKUP(V58,'пр.взвешивания'!B1:H72,3,FALSE)</f>
        <v>28.12.85 мс</v>
      </c>
      <c r="Y58" s="253" t="str">
        <f>VLOOKUP(V58,'пр.взвешивания'!B1:H110,4,FALSE)</f>
        <v>МОС</v>
      </c>
      <c r="Z58" s="238" t="str">
        <f>VLOOKUP(V58,'пр.взвешивания'!B1:H72,5,FALSE)</f>
        <v>МКС</v>
      </c>
      <c r="AA58" s="66">
        <v>0</v>
      </c>
      <c r="AB58" s="36"/>
      <c r="AC58" s="35">
        <v>4</v>
      </c>
      <c r="AD58" s="67">
        <v>3</v>
      </c>
      <c r="AE58" s="263">
        <f>SUM(AA58:AD58)</f>
        <v>7</v>
      </c>
      <c r="AF58" s="290">
        <v>2</v>
      </c>
      <c r="AG58" s="8"/>
      <c r="AH58" s="285">
        <v>19</v>
      </c>
      <c r="AI58" s="278" t="str">
        <f>VLOOKUP(AH58,'пр.взвешивания'!B1:H72,2,FALSE)</f>
        <v>ШИНКАРЕНКО Анастасия Александровна</v>
      </c>
      <c r="AJ58" s="280" t="str">
        <f>VLOOKUP(AH58,'пр.взвешивания'!B1:H75,3,FALSE)</f>
        <v>16.12.91 МС</v>
      </c>
      <c r="AK58" s="253" t="str">
        <f>VLOOKUP(AH58,'пр.взвешивания'!B1:H72,4,FALSE)</f>
        <v>ЦФО</v>
      </c>
      <c r="AL58" s="238" t="str">
        <f>VLOOKUP(AH58,'пр.взвешивания'!B1:H72,5)</f>
        <v>Московская Можайск Д</v>
      </c>
      <c r="AM58" s="68">
        <v>3</v>
      </c>
      <c r="AN58" s="37"/>
      <c r="AO58" s="38">
        <v>3</v>
      </c>
      <c r="AP58" s="69">
        <v>3</v>
      </c>
      <c r="AQ58" s="292">
        <f>SUM(AM58:AP58)</f>
        <v>9</v>
      </c>
      <c r="AR58" s="292">
        <v>1</v>
      </c>
      <c r="AS58" s="3"/>
      <c r="AT58" s="3"/>
    </row>
    <row r="59" spans="1:4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  <c r="O59" s="3"/>
      <c r="P59" s="3"/>
      <c r="Q59" s="3"/>
      <c r="R59" s="3"/>
      <c r="S59" s="3"/>
      <c r="T59" s="3"/>
      <c r="U59" s="3"/>
      <c r="V59" s="285"/>
      <c r="W59" s="278"/>
      <c r="X59" s="280"/>
      <c r="Y59" s="282"/>
      <c r="Z59" s="237"/>
      <c r="AA59" s="70">
        <f>HYPERLINK('[4]круги'!AA77)</f>
      </c>
      <c r="AB59" s="39"/>
      <c r="AC59" s="30">
        <f>HYPERLINK('[4]круги'!AA99)</f>
      </c>
      <c r="AD59" s="64">
        <f>HYPERLINK('[4]круги'!AA88)</f>
      </c>
      <c r="AE59" s="263"/>
      <c r="AF59" s="291"/>
      <c r="AG59" s="8"/>
      <c r="AH59" s="285"/>
      <c r="AI59" s="278"/>
      <c r="AJ59" s="280"/>
      <c r="AK59" s="282"/>
      <c r="AL59" s="237"/>
      <c r="AM59" s="71"/>
      <c r="AN59" s="41"/>
      <c r="AO59" s="42"/>
      <c r="AP59" s="65"/>
      <c r="AQ59" s="292"/>
      <c r="AR59" s="292"/>
      <c r="AS59" s="3"/>
      <c r="AT59" s="3"/>
    </row>
    <row r="60" spans="1:46" ht="12.75">
      <c r="A60" s="4"/>
      <c r="B60" s="4"/>
      <c r="C60" s="4"/>
      <c r="D60" s="4"/>
      <c r="E60" s="4"/>
      <c r="F60" s="337"/>
      <c r="G60" s="337"/>
      <c r="H60" s="162"/>
      <c r="I60" s="162"/>
      <c r="J60" s="4"/>
      <c r="K60" s="4"/>
      <c r="L60" s="4"/>
      <c r="M60" s="4"/>
      <c r="N60" s="3"/>
      <c r="O60" s="3"/>
      <c r="P60" s="3"/>
      <c r="Q60" s="3"/>
      <c r="R60" s="3"/>
      <c r="S60" s="3"/>
      <c r="T60" s="3"/>
      <c r="U60" s="3"/>
      <c r="V60" s="276">
        <v>10</v>
      </c>
      <c r="W60" s="278" t="str">
        <f>VLOOKUP(V60,'пр.взвешивания'!B1:H74,2,FALSE)</f>
        <v>КУЛЬМАМЕТОВА Алия Хакимчановна</v>
      </c>
      <c r="X60" s="280" t="str">
        <f>VLOOKUP(V60,'пр.взвешивания'!B1:H74,3,FALSE)</f>
        <v>04.06.91 мс</v>
      </c>
      <c r="Y60" s="253" t="str">
        <f>VLOOKUP(V60,'пр.взвешивания'!B1:H112,4,FALSE)</f>
        <v>УФО</v>
      </c>
      <c r="Z60" s="238" t="str">
        <f>VLOOKUP(V60,'пр.взвешивания'!B1:H74,5,FALSE)</f>
        <v> Свердловская Н.Тагил ПР</v>
      </c>
      <c r="AA60" s="72">
        <v>0</v>
      </c>
      <c r="AB60" s="44">
        <v>0</v>
      </c>
      <c r="AC60" s="45"/>
      <c r="AD60" s="73">
        <v>4</v>
      </c>
      <c r="AE60" s="263">
        <f>SUM(AA60:AD60)</f>
        <v>4</v>
      </c>
      <c r="AF60" s="283">
        <v>3</v>
      </c>
      <c r="AG60" s="96"/>
      <c r="AH60" s="276">
        <v>17</v>
      </c>
      <c r="AI60" s="278" t="str">
        <f>VLOOKUP(AH60,'пр.взвешивания'!B1:H74,2,FALSE)</f>
        <v>БИНДЕР Ирина Владимировна</v>
      </c>
      <c r="AJ60" s="280" t="str">
        <f>VLOOKUP(AH60,'пр.взвешивания'!B1:H77,3,FALSE)</f>
        <v>20.02.88 мсмк</v>
      </c>
      <c r="AK60" s="253" t="str">
        <f>VLOOKUP(AH60,'пр.взвешивания'!B1:H74,4,FALSE)</f>
        <v>ПФО</v>
      </c>
      <c r="AL60" s="238" t="str">
        <f>VLOOKUP(AH60,'пр.взвешивания'!B1:H74,5)</f>
        <v>Пермский Березники МО</v>
      </c>
      <c r="AM60" s="68">
        <v>0</v>
      </c>
      <c r="AN60" s="46">
        <v>0</v>
      </c>
      <c r="AO60" s="47"/>
      <c r="AP60" s="74">
        <v>0</v>
      </c>
      <c r="AQ60" s="292">
        <f>SUM(AM60:AP60)</f>
        <v>0</v>
      </c>
      <c r="AR60" s="296">
        <v>0</v>
      </c>
      <c r="AS60" s="3"/>
      <c r="AT60" s="3"/>
    </row>
    <row r="61" spans="1:46" ht="12.75">
      <c r="A61" s="4"/>
      <c r="B61" s="4"/>
      <c r="C61" s="4"/>
      <c r="D61" s="4"/>
      <c r="E61" s="4"/>
      <c r="F61" s="161"/>
      <c r="G61" s="161"/>
      <c r="H61" s="161"/>
      <c r="I61" s="161"/>
      <c r="J61" s="4"/>
      <c r="K61" s="4"/>
      <c r="L61" s="4"/>
      <c r="M61" s="4"/>
      <c r="N61" s="3"/>
      <c r="O61" s="3"/>
      <c r="P61" s="3"/>
      <c r="Q61" s="3"/>
      <c r="R61" s="3"/>
      <c r="S61" s="3"/>
      <c r="T61" s="3"/>
      <c r="U61" s="3"/>
      <c r="V61" s="276"/>
      <c r="W61" s="278"/>
      <c r="X61" s="280"/>
      <c r="Y61" s="282"/>
      <c r="Z61" s="237"/>
      <c r="AA61" s="70">
        <f>HYPERLINK('[4]круги'!AA86)</f>
      </c>
      <c r="AB61" s="30">
        <f>HYPERLINK('[4]круги'!AA97)</f>
      </c>
      <c r="AC61" s="48"/>
      <c r="AD61" s="64" t="s">
        <v>172</v>
      </c>
      <c r="AE61" s="263"/>
      <c r="AF61" s="286"/>
      <c r="AG61" s="96"/>
      <c r="AH61" s="276"/>
      <c r="AI61" s="278"/>
      <c r="AJ61" s="280"/>
      <c r="AK61" s="282"/>
      <c r="AL61" s="237"/>
      <c r="AM61" s="71"/>
      <c r="AN61" s="49"/>
      <c r="AO61" s="50"/>
      <c r="AP61" s="65"/>
      <c r="AQ61" s="292"/>
      <c r="AR61" s="296"/>
      <c r="AS61" s="3"/>
      <c r="AT61" s="3"/>
    </row>
    <row r="62" spans="1:46" ht="15.75">
      <c r="A62" s="341"/>
      <c r="B62" s="340"/>
      <c r="C62" s="340"/>
      <c r="D62" s="340"/>
      <c r="E62" s="163"/>
      <c r="F62" s="133"/>
      <c r="G62" s="133"/>
      <c r="H62" s="133"/>
      <c r="I62" s="161"/>
      <c r="J62" s="4"/>
      <c r="K62" s="4"/>
      <c r="L62" s="95"/>
      <c r="M62" s="4"/>
      <c r="N62" s="3"/>
      <c r="O62" s="3"/>
      <c r="P62" s="3"/>
      <c r="Q62" s="3"/>
      <c r="R62" s="3"/>
      <c r="S62" s="3"/>
      <c r="T62" s="3"/>
      <c r="U62" s="3"/>
      <c r="V62" s="276">
        <v>7</v>
      </c>
      <c r="W62" s="278" t="str">
        <f>VLOOKUP(V62,'пр.взвешивания'!B1:H76,2,FALSE)</f>
        <v>АЛИЕВА Ольга Видадиевна</v>
      </c>
      <c r="X62" s="280" t="str">
        <f>VLOOKUP(V62,'пр.взвешивания'!B1:H76,3,FALSE)</f>
        <v>23.06.91 КМС</v>
      </c>
      <c r="Y62" s="253" t="str">
        <f>VLOOKUP(V62,'пр.взвешивания'!B1:H114,4,FALSE)</f>
        <v>ЮФО</v>
      </c>
      <c r="Z62" s="238" t="str">
        <f>VLOOKUP(V62,'пр.взвешивания'!B1:H76,5,FALSE)</f>
        <v>Краснодарский Лабинск Д</v>
      </c>
      <c r="AA62" s="66">
        <v>0</v>
      </c>
      <c r="AB62" s="185">
        <v>0</v>
      </c>
      <c r="AC62" s="44">
        <v>0</v>
      </c>
      <c r="AD62" s="75"/>
      <c r="AE62" s="263">
        <f>SUM(AA62:AD62)</f>
        <v>0</v>
      </c>
      <c r="AF62" s="283">
        <v>4</v>
      </c>
      <c r="AG62" s="96"/>
      <c r="AH62" s="276">
        <v>12</v>
      </c>
      <c r="AI62" s="278" t="str">
        <f>VLOOKUP(AH62,'пр.взвешивания'!B1:H76,2,FALSE)</f>
        <v>КАБУЛОВА София Назимовна</v>
      </c>
      <c r="AJ62" s="280" t="str">
        <f>VLOOKUP(AH62,'пр.взвешивания'!B1:H79,3,FALSE)</f>
        <v>29.05.89 кмс</v>
      </c>
      <c r="AK62" s="253" t="str">
        <f>VLOOKUP(AH62,'пр.взвешивания'!B1:H76,4,FALSE)</f>
        <v>С.П.</v>
      </c>
      <c r="AL62" s="238" t="str">
        <f>VLOOKUP(AH62,'пр.взвешивания'!B1:H76,5)</f>
        <v>С.Петербург ВС</v>
      </c>
      <c r="AM62" s="68">
        <v>1</v>
      </c>
      <c r="AN62" s="46">
        <v>0</v>
      </c>
      <c r="AO62" s="46">
        <v>4</v>
      </c>
      <c r="AP62" s="77"/>
      <c r="AQ62" s="292">
        <f>SUM(AM62:AP62)</f>
        <v>5</v>
      </c>
      <c r="AR62" s="296">
        <v>3</v>
      </c>
      <c r="AS62" s="3"/>
      <c r="AT62" s="3"/>
    </row>
    <row r="63" spans="1:46" ht="16.5" thickBot="1">
      <c r="A63" s="341"/>
      <c r="B63" s="340"/>
      <c r="C63" s="340"/>
      <c r="D63" s="340"/>
      <c r="E63" s="163"/>
      <c r="F63" s="131"/>
      <c r="G63" s="133"/>
      <c r="H63" s="133"/>
      <c r="I63" s="161"/>
      <c r="J63" s="4"/>
      <c r="K63" s="4"/>
      <c r="L63" s="95"/>
      <c r="M63" s="4"/>
      <c r="N63" s="3"/>
      <c r="O63" s="3"/>
      <c r="P63" s="3"/>
      <c r="Q63" s="3"/>
      <c r="R63" s="3"/>
      <c r="S63" s="3"/>
      <c r="T63" s="3"/>
      <c r="U63" s="3"/>
      <c r="V63" s="277"/>
      <c r="W63" s="279"/>
      <c r="X63" s="281"/>
      <c r="Y63" s="254"/>
      <c r="Z63" s="239"/>
      <c r="AA63" s="78">
        <f>HYPERLINK('[4]круги'!AA95)</f>
      </c>
      <c r="AB63" s="52">
        <f>HYPERLINK('[4]круги'!AA90)</f>
      </c>
      <c r="AC63" s="53">
        <f>HYPERLINK('[4]круги'!AA79)</f>
      </c>
      <c r="AD63" s="79"/>
      <c r="AE63" s="266"/>
      <c r="AF63" s="284"/>
      <c r="AG63" s="96"/>
      <c r="AH63" s="277"/>
      <c r="AI63" s="279"/>
      <c r="AJ63" s="281"/>
      <c r="AK63" s="254"/>
      <c r="AL63" s="239"/>
      <c r="AM63" s="54"/>
      <c r="AN63" s="80"/>
      <c r="AO63" s="80" t="s">
        <v>173</v>
      </c>
      <c r="AP63" s="81"/>
      <c r="AQ63" s="293"/>
      <c r="AR63" s="297"/>
      <c r="AS63" s="3"/>
      <c r="AT63" s="3"/>
    </row>
    <row r="64" spans="1:46" ht="16.5" thickBot="1">
      <c r="A64" s="339"/>
      <c r="B64" s="340"/>
      <c r="C64" s="340"/>
      <c r="D64" s="340"/>
      <c r="E64" s="163"/>
      <c r="F64" s="133"/>
      <c r="G64" s="133"/>
      <c r="H64" s="133"/>
      <c r="I64" s="161"/>
      <c r="J64" s="164"/>
      <c r="K64" s="93"/>
      <c r="L64" s="95"/>
      <c r="M64" s="4"/>
      <c r="N64" s="3"/>
      <c r="O64" s="3"/>
      <c r="P64" s="3"/>
      <c r="Q64" s="3"/>
      <c r="R64" s="3"/>
      <c r="S64" s="3"/>
      <c r="T64" s="3"/>
      <c r="U64" s="3"/>
      <c r="V64" s="57" t="s">
        <v>46</v>
      </c>
      <c r="W64" s="3"/>
      <c r="X64" s="3"/>
      <c r="Y64" s="3"/>
      <c r="Z64" s="3"/>
      <c r="AA64" s="3"/>
      <c r="AB64" s="3"/>
      <c r="AC64" s="3"/>
      <c r="AD64" s="3"/>
      <c r="AE64" s="58"/>
      <c r="AF64" s="3"/>
      <c r="AG64" s="4"/>
      <c r="AH64" s="58"/>
      <c r="AI64" s="82" t="s">
        <v>48</v>
      </c>
      <c r="AJ64" s="3"/>
      <c r="AK64" s="3"/>
      <c r="AL64" s="3"/>
      <c r="AM64" s="3"/>
      <c r="AN64" s="3" t="s">
        <v>25</v>
      </c>
      <c r="AO64" s="3"/>
      <c r="AP64" s="3"/>
      <c r="AQ64" s="3"/>
      <c r="AR64" s="3"/>
      <c r="AS64" s="3"/>
      <c r="AT64" s="3"/>
    </row>
    <row r="65" spans="1:46" ht="12" customHeight="1" thickBot="1">
      <c r="A65" s="339"/>
      <c r="B65" s="340"/>
      <c r="C65" s="340"/>
      <c r="D65" s="340"/>
      <c r="E65" s="163"/>
      <c r="F65" s="133"/>
      <c r="G65" s="131"/>
      <c r="H65" s="165"/>
      <c r="I65" s="161"/>
      <c r="J65" s="93"/>
      <c r="K65" s="93"/>
      <c r="L65" s="95"/>
      <c r="M65" s="4"/>
      <c r="N65" s="3"/>
      <c r="O65" s="3"/>
      <c r="P65" s="3"/>
      <c r="Q65" s="3"/>
      <c r="R65" s="3"/>
      <c r="S65" s="3"/>
      <c r="T65" s="3"/>
      <c r="U65" s="3"/>
      <c r="V65" s="287">
        <v>12</v>
      </c>
      <c r="W65" s="288" t="str">
        <f>VLOOKUP(V65,'пр.взвешивания'!B1:H79,2,FALSE)</f>
        <v>КАБУЛОВА София Назимовна</v>
      </c>
      <c r="X65" s="289" t="str">
        <f>VLOOKUP(V65,'пр.взвешивания'!B1:H79,3,FALSE)</f>
        <v>29.05.89 кмс</v>
      </c>
      <c r="Y65" s="260" t="str">
        <f>VLOOKUP(V65,'пр.взвешивания'!B1:H117,4,FALSE)</f>
        <v>С.П.</v>
      </c>
      <c r="Z65" s="236" t="str">
        <f>VLOOKUP(V65,'пр.взвешивания'!B1:H79,5,FALSE)</f>
        <v>С.Петербург ВС</v>
      </c>
      <c r="AA65" s="59"/>
      <c r="AB65" s="26">
        <v>1</v>
      </c>
      <c r="AC65" s="27">
        <v>4</v>
      </c>
      <c r="AD65" s="60">
        <v>3</v>
      </c>
      <c r="AE65" s="262">
        <f>SUM(AA65:AD65)</f>
        <v>8</v>
      </c>
      <c r="AF65" s="272">
        <v>2</v>
      </c>
      <c r="AG65" s="8"/>
      <c r="AH65" s="295">
        <v>1</v>
      </c>
      <c r="AI65" s="288" t="str">
        <f>VLOOKUP(AH65,'пр.взвешивания'!B1:H79,2,FALSE)</f>
        <v>КОСТЕНКО Яна Сергеевна</v>
      </c>
      <c r="AJ65" s="289" t="str">
        <f>VLOOKUP(AH65,'пр.взвешивания'!B1:H82,3,FALSE)</f>
        <v>09.09.87 мсмк</v>
      </c>
      <c r="AK65" s="260" t="str">
        <f>VLOOKUP(AH65,'пр.взвешивания'!B1:H79,4,FALSE)</f>
        <v>ДВФО</v>
      </c>
      <c r="AL65" s="236" t="str">
        <f>VLOOKUP(AH65,'пр.взвешивания'!B1:H79,5)</f>
        <v> Приморский Владивосток УФК и С</v>
      </c>
      <c r="AM65" s="83"/>
      <c r="AN65" s="83"/>
      <c r="AO65" s="83"/>
      <c r="AP65" s="83"/>
      <c r="AQ65" s="84"/>
      <c r="AR65" s="3"/>
      <c r="AS65" s="3"/>
      <c r="AT65" s="3"/>
    </row>
    <row r="66" spans="1:46" ht="12" customHeight="1">
      <c r="A66" s="341"/>
      <c r="B66" s="340"/>
      <c r="C66" s="340"/>
      <c r="D66" s="340"/>
      <c r="E66" s="163"/>
      <c r="F66" s="133"/>
      <c r="G66" s="133"/>
      <c r="H66" s="133"/>
      <c r="I66" s="161"/>
      <c r="J66" s="166"/>
      <c r="K66" s="166"/>
      <c r="L66" s="95"/>
      <c r="M66" s="4"/>
      <c r="N66" s="3"/>
      <c r="O66" s="3"/>
      <c r="P66" s="3"/>
      <c r="Q66" s="3"/>
      <c r="R66" s="3"/>
      <c r="S66" s="3"/>
      <c r="T66" s="3"/>
      <c r="U66" s="3"/>
      <c r="V66" s="285"/>
      <c r="W66" s="278"/>
      <c r="X66" s="280"/>
      <c r="Y66" s="261"/>
      <c r="Z66" s="237"/>
      <c r="AA66" s="63"/>
      <c r="AB66" s="30">
        <f>HYPERLINK('[4]круги'!AI46)</f>
      </c>
      <c r="AC66" s="31" t="s">
        <v>169</v>
      </c>
      <c r="AD66" s="64">
        <f>HYPERLINK('[4]круги'!AI64)</f>
      </c>
      <c r="AE66" s="263"/>
      <c r="AF66" s="291"/>
      <c r="AG66" s="8"/>
      <c r="AH66" s="292"/>
      <c r="AI66" s="278"/>
      <c r="AJ66" s="280"/>
      <c r="AK66" s="261"/>
      <c r="AL66" s="237"/>
      <c r="AM66" s="85">
        <v>1</v>
      </c>
      <c r="AN66" s="83"/>
      <c r="AO66" s="83"/>
      <c r="AP66" s="83"/>
      <c r="AQ66" s="84"/>
      <c r="AR66" s="3"/>
      <c r="AS66" s="3"/>
      <c r="AT66" s="3"/>
    </row>
    <row r="67" spans="1:46" ht="12" customHeight="1" thickBot="1">
      <c r="A67" s="341"/>
      <c r="B67" s="340"/>
      <c r="C67" s="340"/>
      <c r="D67" s="340"/>
      <c r="E67" s="163"/>
      <c r="F67" s="131"/>
      <c r="G67" s="133"/>
      <c r="H67" s="133"/>
      <c r="I67" s="161"/>
      <c r="J67" s="164"/>
      <c r="K67" s="93"/>
      <c r="L67" s="4"/>
      <c r="M67" s="4"/>
      <c r="N67" s="3"/>
      <c r="O67" s="3"/>
      <c r="P67" s="3"/>
      <c r="Q67" s="3"/>
      <c r="R67" s="3"/>
      <c r="S67" s="3"/>
      <c r="T67" s="3"/>
      <c r="U67" s="3"/>
      <c r="V67" s="285">
        <v>15</v>
      </c>
      <c r="W67" s="278" t="str">
        <f>VLOOKUP(V67,'пр.взвешивания'!B1:H81,2,FALSE)</f>
        <v>ОНОПРИЕНКО Екатерина Андреевна</v>
      </c>
      <c r="X67" s="280" t="str">
        <f>VLOOKUP(V67,'пр.взвешивания'!B1:H81,3,FALSE)</f>
        <v>14.08.87 мсмк</v>
      </c>
      <c r="Y67" s="253" t="str">
        <f>VLOOKUP(V67,'пр.взвешивания'!B1:H119,4,FALSE)</f>
        <v>ПФО</v>
      </c>
      <c r="Z67" s="238" t="str">
        <f>VLOOKUP(V67,'пр.взвешивания'!B1:H81,5,FALSE)</f>
        <v>Пермский Пермь ВС</v>
      </c>
      <c r="AA67" s="66">
        <v>3</v>
      </c>
      <c r="AB67" s="36"/>
      <c r="AC67" s="35">
        <v>4</v>
      </c>
      <c r="AD67" s="67">
        <v>4</v>
      </c>
      <c r="AE67" s="263">
        <f>SUM(AA67:AD67)</f>
        <v>11</v>
      </c>
      <c r="AF67" s="290">
        <v>1</v>
      </c>
      <c r="AG67" s="8"/>
      <c r="AH67" s="292">
        <v>15</v>
      </c>
      <c r="AI67" s="278" t="str">
        <f>VLOOKUP(AH67,'пр.взвешивания'!B1:H81,2,FALSE)</f>
        <v>ОНОПРИЕНКО Екатерина Андреевна</v>
      </c>
      <c r="AJ67" s="280" t="str">
        <f>VLOOKUP(AH67,'пр.взвешивания'!B1:H84,3,FALSE)</f>
        <v>14.08.87 мсмк</v>
      </c>
      <c r="AK67" s="253" t="str">
        <f>VLOOKUP(AH67,'пр.взвешивания'!B1:H81,4,FALSE)</f>
        <v>ПФО</v>
      </c>
      <c r="AL67" s="238" t="str">
        <f>VLOOKUP(AH67,'пр.взвешивания'!B1:H81,5)</f>
        <v>Пермский Пермь ВС</v>
      </c>
      <c r="AM67" s="86" t="s">
        <v>174</v>
      </c>
      <c r="AN67" s="87"/>
      <c r="AO67" s="88"/>
      <c r="AP67" s="83"/>
      <c r="AQ67" s="84"/>
      <c r="AR67" s="3"/>
      <c r="AS67" s="3"/>
      <c r="AT67" s="3"/>
    </row>
    <row r="68" spans="1:46" ht="12" customHeight="1" thickBot="1">
      <c r="A68" s="339"/>
      <c r="B68" s="340"/>
      <c r="C68" s="340"/>
      <c r="D68" s="340"/>
      <c r="E68" s="163"/>
      <c r="F68" s="133"/>
      <c r="G68" s="133"/>
      <c r="H68" s="133"/>
      <c r="I68" s="161"/>
      <c r="J68" s="166"/>
      <c r="K68" s="166"/>
      <c r="L68" s="4"/>
      <c r="M68" s="4"/>
      <c r="N68" s="3"/>
      <c r="O68" s="3"/>
      <c r="P68" s="3"/>
      <c r="Q68" s="3"/>
      <c r="R68" s="3"/>
      <c r="S68" s="3"/>
      <c r="T68" s="3"/>
      <c r="U68" s="3"/>
      <c r="V68" s="285"/>
      <c r="W68" s="278"/>
      <c r="X68" s="280"/>
      <c r="Y68" s="282"/>
      <c r="Z68" s="237"/>
      <c r="AA68" s="70">
        <f>HYPERLINK('[4]круги'!AI48)</f>
      </c>
      <c r="AB68" s="39"/>
      <c r="AC68" s="30">
        <f>HYPERLINK('[4]круги'!AI68)</f>
      </c>
      <c r="AD68" s="64" t="s">
        <v>161</v>
      </c>
      <c r="AE68" s="263"/>
      <c r="AF68" s="291"/>
      <c r="AG68" s="8"/>
      <c r="AH68" s="293"/>
      <c r="AI68" s="279"/>
      <c r="AJ68" s="281"/>
      <c r="AK68" s="254"/>
      <c r="AL68" s="239"/>
      <c r="AM68" s="83"/>
      <c r="AN68" s="89"/>
      <c r="AO68" s="89"/>
      <c r="AP68" s="85">
        <v>1</v>
      </c>
      <c r="AQ68" s="84"/>
      <c r="AR68" s="3"/>
      <c r="AS68" s="3"/>
      <c r="AT68" s="3"/>
    </row>
    <row r="69" spans="1:46" ht="12" customHeight="1" thickBot="1">
      <c r="A69" s="339"/>
      <c r="B69" s="340"/>
      <c r="C69" s="340"/>
      <c r="D69" s="340"/>
      <c r="E69" s="163"/>
      <c r="F69" s="133"/>
      <c r="G69" s="133"/>
      <c r="H69" s="133"/>
      <c r="I69" s="161"/>
      <c r="J69" s="166"/>
      <c r="K69" s="166"/>
      <c r="L69" s="4"/>
      <c r="M69" s="4"/>
      <c r="N69" s="3"/>
      <c r="O69" s="3"/>
      <c r="P69" s="3"/>
      <c r="Q69" s="3"/>
      <c r="R69" s="3"/>
      <c r="S69" s="3"/>
      <c r="T69" s="3"/>
      <c r="U69" s="3"/>
      <c r="V69" s="276">
        <v>14</v>
      </c>
      <c r="W69" s="278" t="str">
        <f>VLOOKUP(V69,'пр.взвешивания'!B1:H83,2,FALSE)</f>
        <v>НАЙДЕНКО Дарья Александровна</v>
      </c>
      <c r="X69" s="280" t="str">
        <f>VLOOKUP(V69,'пр.взвешивания'!B1:H83,3,FALSE)</f>
        <v>12.05.93 КМС</v>
      </c>
      <c r="Y69" s="253" t="str">
        <f>VLOOKUP(V69,'пр.взвешивания'!B1:H121,4,FALSE)</f>
        <v>ЮФО</v>
      </c>
      <c r="Z69" s="238" t="str">
        <f>VLOOKUP(V69,'пр.взвешивания'!B1:H83,5,FALSE)</f>
        <v>Краснодарский Краснодар ФКС</v>
      </c>
      <c r="AA69" s="72">
        <v>0</v>
      </c>
      <c r="AB69" s="44">
        <v>0</v>
      </c>
      <c r="AC69" s="45"/>
      <c r="AD69" s="73">
        <v>0</v>
      </c>
      <c r="AE69" s="263">
        <f>SUM(AA69:AD69)</f>
        <v>0</v>
      </c>
      <c r="AF69" s="283">
        <v>4</v>
      </c>
      <c r="AG69" s="96"/>
      <c r="AH69" s="291">
        <v>19</v>
      </c>
      <c r="AI69" s="294" t="str">
        <f>VLOOKUP(AH69,'пр.взвешивания'!B1:H83,2,FALSE)</f>
        <v>ШИНКАРЕНКО Анастасия Александровна</v>
      </c>
      <c r="AJ69" s="195" t="str">
        <f>VLOOKUP(AH69,'пр.взвешивания'!B1:H86,3,FALSE)</f>
        <v>16.12.91 МС</v>
      </c>
      <c r="AK69" s="261" t="str">
        <f>VLOOKUP(AH69,'пр.взвешивания'!B1:H83,4,FALSE)</f>
        <v>ЦФО</v>
      </c>
      <c r="AL69" s="240" t="str">
        <f>VLOOKUP(AH69,'пр.взвешивания'!B1:H83,5)</f>
        <v>Московская Можайск Д</v>
      </c>
      <c r="AM69" s="83"/>
      <c r="AN69" s="89"/>
      <c r="AO69" s="89"/>
      <c r="AP69" s="86" t="s">
        <v>174</v>
      </c>
      <c r="AQ69" s="84"/>
      <c r="AR69" s="3"/>
      <c r="AS69" s="3"/>
      <c r="AT69" s="3"/>
    </row>
    <row r="70" spans="1:46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  <c r="O70" s="3"/>
      <c r="P70" s="3"/>
      <c r="Q70" s="3"/>
      <c r="R70" s="3"/>
      <c r="S70" s="3"/>
      <c r="T70" s="3"/>
      <c r="U70" s="3"/>
      <c r="V70" s="276"/>
      <c r="W70" s="278"/>
      <c r="X70" s="280"/>
      <c r="Y70" s="282"/>
      <c r="Z70" s="237"/>
      <c r="AA70" s="70">
        <f>HYPERLINK('[4]круги'!AI57)</f>
      </c>
      <c r="AB70" s="30">
        <f>HYPERLINK('[4]круги'!AI70)</f>
      </c>
      <c r="AC70" s="48"/>
      <c r="AD70" s="64">
        <f>HYPERLINK('[4]круги'!AI52)</f>
      </c>
      <c r="AE70" s="263"/>
      <c r="AF70" s="286"/>
      <c r="AG70" s="96"/>
      <c r="AH70" s="292"/>
      <c r="AI70" s="278"/>
      <c r="AJ70" s="280"/>
      <c r="AK70" s="282"/>
      <c r="AL70" s="237"/>
      <c r="AM70" s="85">
        <v>19</v>
      </c>
      <c r="AN70" s="90"/>
      <c r="AO70" s="91"/>
      <c r="AP70" s="83"/>
      <c r="AQ70" s="84"/>
      <c r="AR70" s="3"/>
      <c r="AS70" s="3"/>
      <c r="AT70" s="3"/>
    </row>
    <row r="71" spans="1:46" ht="12" customHeight="1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3"/>
      <c r="V71" s="276">
        <v>11</v>
      </c>
      <c r="W71" s="278" t="str">
        <f>VLOOKUP(V71,'пр.взвешивания'!B1:H85,2,FALSE)</f>
        <v>ЛОТФУЛЛИНА Гулия Робертовна</v>
      </c>
      <c r="X71" s="280" t="str">
        <f>VLOOKUP(V71,'пр.взвешивания'!B1:H85,3,FALSE)</f>
        <v>06.08.91 КМС</v>
      </c>
      <c r="Y71" s="253" t="str">
        <f>VLOOKUP(V71,'пр.взвешивания'!B1:H123,4,FALSE)</f>
        <v>УФО</v>
      </c>
      <c r="Z71" s="238" t="str">
        <f>VLOOKUP(V71,'пр.взвешивания'!B1:H85,5,FALSE)</f>
        <v>ХМАО-Югра Сургут МО</v>
      </c>
      <c r="AA71" s="66">
        <v>0</v>
      </c>
      <c r="AB71" s="185">
        <v>0</v>
      </c>
      <c r="AC71" s="44">
        <v>4</v>
      </c>
      <c r="AD71" s="75"/>
      <c r="AE71" s="263">
        <f>SUM(AA71:AD71)</f>
        <v>4</v>
      </c>
      <c r="AF71" s="283">
        <v>3</v>
      </c>
      <c r="AG71" s="96"/>
      <c r="AH71" s="292">
        <v>6</v>
      </c>
      <c r="AI71" s="278" t="str">
        <f>VLOOKUP(AH71,'пр.взвешивания'!B1:H85,2,FALSE)</f>
        <v>КОНДРАТЬЕВА Олеся Викторовна</v>
      </c>
      <c r="AJ71" s="280" t="str">
        <f>VLOOKUP(AH71,'пр.взвешивания'!B1:H88,3,FALSE)</f>
        <v>04.12.83 мсмк</v>
      </c>
      <c r="AK71" s="253" t="str">
        <f>VLOOKUP(AH71,'пр.взвешивания'!B1:H85,4,FALSE)</f>
        <v>СФО</v>
      </c>
      <c r="AL71" s="238" t="str">
        <f>VLOOKUP(AH71,'пр.взвешивания'!B1:H85,5)</f>
        <v>Иркутская Ангарск Россспорт</v>
      </c>
      <c r="AM71" s="86" t="s">
        <v>174</v>
      </c>
      <c r="AN71" s="83"/>
      <c r="AO71" s="83"/>
      <c r="AP71" s="83"/>
      <c r="AQ71" s="84"/>
      <c r="AR71" s="3"/>
      <c r="AS71" s="3"/>
      <c r="AT71" s="3"/>
    </row>
    <row r="72" spans="1:46" ht="12" customHeight="1" thickBo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  <c r="O72" s="3"/>
      <c r="P72" s="3"/>
      <c r="Q72" s="3"/>
      <c r="R72" s="3"/>
      <c r="S72" s="3"/>
      <c r="T72" s="3"/>
      <c r="U72" s="3"/>
      <c r="V72" s="277"/>
      <c r="W72" s="279"/>
      <c r="X72" s="281"/>
      <c r="Y72" s="254"/>
      <c r="Z72" s="239"/>
      <c r="AA72" s="78">
        <f>HYPERLINK('[4]круги'!AI66)</f>
      </c>
      <c r="AB72" s="52">
        <f>HYPERLINK('[4]круги'!AI61)</f>
      </c>
      <c r="AC72" s="53" t="s">
        <v>173</v>
      </c>
      <c r="AD72" s="79"/>
      <c r="AE72" s="266"/>
      <c r="AF72" s="284"/>
      <c r="AG72" s="96"/>
      <c r="AH72" s="293"/>
      <c r="AI72" s="279"/>
      <c r="AJ72" s="281"/>
      <c r="AK72" s="254"/>
      <c r="AL72" s="239"/>
      <c r="AM72" s="83"/>
      <c r="AN72" s="83"/>
      <c r="AO72" s="83"/>
      <c r="AP72" s="83"/>
      <c r="AQ72" s="84"/>
      <c r="AR72" s="3"/>
      <c r="AS72" s="3"/>
      <c r="AT72" s="3"/>
    </row>
    <row r="73" spans="1:46" ht="16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  <c r="O73" s="3"/>
      <c r="P73" s="3"/>
      <c r="Q73" s="3"/>
      <c r="R73" s="3"/>
      <c r="S73" s="3"/>
      <c r="T73" s="3"/>
      <c r="U73" s="3"/>
      <c r="V73" s="57" t="s">
        <v>47</v>
      </c>
      <c r="W73" s="3"/>
      <c r="X73" s="3"/>
      <c r="Y73" s="3"/>
      <c r="Z73" s="3"/>
      <c r="AA73" s="6"/>
      <c r="AB73" s="6"/>
      <c r="AC73" s="6"/>
      <c r="AD73" s="6"/>
      <c r="AE73" s="58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87">
        <v>17</v>
      </c>
      <c r="W74" s="288" t="str">
        <f>VLOOKUP(V74,'пр.взвешивания'!B2:H88,2,FALSE)</f>
        <v>БИНДЕР Ирина Владимировна</v>
      </c>
      <c r="X74" s="289" t="str">
        <f>VLOOKUP(V74,'пр.взвешивания'!B2:H88,3,FALSE)</f>
        <v>20.02.88 мсмк</v>
      </c>
      <c r="Y74" s="260" t="str">
        <f>VLOOKUP(V74,'пр.взвешивания'!B2:H126,4,FALSE)</f>
        <v>ПФО</v>
      </c>
      <c r="Z74" s="236" t="str">
        <f>VLOOKUP(V74,'пр.взвешивания'!B2:H88,5,FALSE)</f>
        <v>Пермский Березники МО</v>
      </c>
      <c r="AA74" s="59"/>
      <c r="AB74" s="26">
        <v>0</v>
      </c>
      <c r="AC74" s="27">
        <v>4</v>
      </c>
      <c r="AD74" s="60">
        <v>2</v>
      </c>
      <c r="AE74" s="262">
        <f>SUM(AA74:AD74)</f>
        <v>6</v>
      </c>
      <c r="AF74" s="272">
        <v>2</v>
      </c>
      <c r="AG74" s="8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85"/>
      <c r="W75" s="278"/>
      <c r="X75" s="280"/>
      <c r="Y75" s="261"/>
      <c r="Z75" s="237"/>
      <c r="AA75" s="63"/>
      <c r="AB75" s="30">
        <f>HYPERLINK('[4]круги'!AI75)</f>
      </c>
      <c r="AC75" s="31" t="s">
        <v>166</v>
      </c>
      <c r="AD75" s="64">
        <f>HYPERLINK('[4]круги'!AI93)</f>
      </c>
      <c r="AE75" s="263"/>
      <c r="AF75" s="291"/>
      <c r="AG75" s="8"/>
      <c r="AH75" s="4"/>
      <c r="AI75" s="3"/>
      <c r="AJ75" s="3"/>
      <c r="AK75" s="3"/>
      <c r="AL75" s="3"/>
      <c r="AM75" s="3"/>
      <c r="AN75" s="3"/>
      <c r="AO75" s="232" t="str">
        <f>'[2]реквизиты'!$G$7</f>
        <v>В.С. Зинчак </v>
      </c>
      <c r="AP75" s="232"/>
      <c r="AQ75" s="232"/>
      <c r="AR75" s="232"/>
      <c r="AS75" s="3"/>
      <c r="AT75" s="3"/>
    </row>
    <row r="76" spans="1:46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85">
        <v>19</v>
      </c>
      <c r="W76" s="278" t="str">
        <f>VLOOKUP(V76,'пр.взвешивания'!B2:H90,2,FALSE)</f>
        <v>ШИНКАРЕНКО Анастасия Александровна</v>
      </c>
      <c r="X76" s="280" t="str">
        <f>VLOOKUP(V76,'пр.взвешивания'!B2:H90,3,FALSE)</f>
        <v>16.12.91 МС</v>
      </c>
      <c r="Y76" s="253" t="str">
        <f>VLOOKUP(V76,'пр.взвешивания'!B2:H128,4,FALSE)</f>
        <v>ЦФО</v>
      </c>
      <c r="Z76" s="238" t="str">
        <f>VLOOKUP(V76,'пр.взвешивания'!B2:H90,5,FALSE)</f>
        <v>Московская Можайск Д</v>
      </c>
      <c r="AA76" s="66">
        <v>3</v>
      </c>
      <c r="AB76" s="36"/>
      <c r="AC76" s="35">
        <v>4</v>
      </c>
      <c r="AD76" s="67">
        <v>4</v>
      </c>
      <c r="AE76" s="263">
        <f>SUM(AA76:AD76)</f>
        <v>11</v>
      </c>
      <c r="AF76" s="290">
        <v>1</v>
      </c>
      <c r="AG76" s="8"/>
      <c r="AH76" s="92"/>
      <c r="AI76" s="167" t="str">
        <f>HYPERLINK('[2]реквизиты'!$A$6)</f>
        <v>Гл. судья, судья МК</v>
      </c>
      <c r="AJ76" s="168"/>
      <c r="AK76" s="168"/>
      <c r="AL76" s="168"/>
      <c r="AM76" s="3"/>
      <c r="AN76" s="169"/>
      <c r="AO76" s="232"/>
      <c r="AP76" s="232"/>
      <c r="AQ76" s="232"/>
      <c r="AR76" s="232"/>
      <c r="AS76" s="3"/>
      <c r="AT76" s="3"/>
    </row>
    <row r="77" spans="1:46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85"/>
      <c r="W77" s="278"/>
      <c r="X77" s="280"/>
      <c r="Y77" s="282"/>
      <c r="Z77" s="237"/>
      <c r="AA77" s="70">
        <f>HYPERLINK('[4]круги'!AI77)</f>
      </c>
      <c r="AB77" s="39"/>
      <c r="AC77" s="30">
        <f>HYPERLINK('[4]круги'!AI99)</f>
      </c>
      <c r="AD77" s="64" t="s">
        <v>167</v>
      </c>
      <c r="AE77" s="263"/>
      <c r="AF77" s="291"/>
      <c r="AG77" s="8"/>
      <c r="AH77" s="93"/>
      <c r="AI77" s="168"/>
      <c r="AJ77" s="168"/>
      <c r="AK77" s="93"/>
      <c r="AL77" s="93"/>
      <c r="AM77" s="4"/>
      <c r="AN77" s="95"/>
      <c r="AO77" s="233" t="str">
        <f>'[2]реквизиты'!$G$8</f>
        <v>/г. Дзержинск/</v>
      </c>
      <c r="AP77" s="233"/>
      <c r="AQ77" s="233"/>
      <c r="AR77" s="233"/>
      <c r="AS77" s="3"/>
      <c r="AT77" s="3"/>
    </row>
    <row r="78" spans="1:46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76">
        <v>18</v>
      </c>
      <c r="W78" s="278" t="str">
        <f>VLOOKUP(V78,'пр.взвешивания'!B2:H92,2,FALSE)</f>
        <v>ВЛАСОВА Олеся Сергеевна</v>
      </c>
      <c r="X78" s="280" t="str">
        <f>VLOOKUP(V78,'пр.взвешивания'!B2:H92,3,FALSE)</f>
        <v>14.02.90 МС</v>
      </c>
      <c r="Y78" s="253" t="str">
        <f>VLOOKUP(V78,'пр.взвешивания'!B2:H130,4,FALSE)</f>
        <v>СФО</v>
      </c>
      <c r="Z78" s="238" t="str">
        <f>VLOOKUP(V78,'пр.взвешивания'!B2:H92,5,FALSE)</f>
        <v>Иркутская Ангарск Россспорт</v>
      </c>
      <c r="AA78" s="72">
        <v>0</v>
      </c>
      <c r="AB78" s="44">
        <v>0</v>
      </c>
      <c r="AC78" s="45"/>
      <c r="AD78" s="73">
        <v>4</v>
      </c>
      <c r="AE78" s="263">
        <f>SUM(AA78:AD78)</f>
        <v>4</v>
      </c>
      <c r="AF78" s="283">
        <v>3</v>
      </c>
      <c r="AG78" s="96"/>
      <c r="AH78" s="93"/>
      <c r="AI78" s="58"/>
      <c r="AJ78" s="58"/>
      <c r="AK78" s="166"/>
      <c r="AL78" s="166"/>
      <c r="AM78" s="4"/>
      <c r="AN78" s="4"/>
      <c r="AO78" s="232" t="s">
        <v>62</v>
      </c>
      <c r="AP78" s="232"/>
      <c r="AQ78" s="232"/>
      <c r="AR78" s="232"/>
      <c r="AS78" s="3"/>
      <c r="AT78" s="3"/>
    </row>
    <row r="79" spans="1:46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76"/>
      <c r="W79" s="278"/>
      <c r="X79" s="280"/>
      <c r="Y79" s="282"/>
      <c r="Z79" s="237"/>
      <c r="AA79" s="70">
        <f>HYPERLINK('[4]круги'!AA86)</f>
      </c>
      <c r="AB79" s="30">
        <f>HYPERLINK('[4]круги'!AI97)</f>
      </c>
      <c r="AC79" s="48"/>
      <c r="AD79" s="64" t="s">
        <v>170</v>
      </c>
      <c r="AE79" s="263"/>
      <c r="AF79" s="286"/>
      <c r="AG79" s="96"/>
      <c r="AH79" s="92"/>
      <c r="AI79" s="167" t="str">
        <f>HYPERLINK('[3]реквизиты'!$A$22)</f>
        <v>Гл. секретарь, судья МК</v>
      </c>
      <c r="AJ79" s="168"/>
      <c r="AK79" s="93"/>
      <c r="AL79" s="93"/>
      <c r="AM79" s="4"/>
      <c r="AN79" s="95"/>
      <c r="AO79" s="232"/>
      <c r="AP79" s="232"/>
      <c r="AQ79" s="232"/>
      <c r="AR79" s="232"/>
      <c r="AS79" s="3"/>
      <c r="AT79" s="3"/>
    </row>
    <row r="80" spans="1:46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76">
        <v>16</v>
      </c>
      <c r="W80" s="278" t="str">
        <f>VLOOKUP(V80,'пр.взвешивания'!B2:H94,2,FALSE)</f>
        <v>КОНДРАТЕНКО Ольга Сергеевна</v>
      </c>
      <c r="X80" s="280" t="str">
        <f>VLOOKUP(V80,'пр.взвешивания'!B2:H94,3,FALSE)</f>
        <v>22.11.93 КМС</v>
      </c>
      <c r="Y80" s="253" t="str">
        <f>VLOOKUP(V80,'пр.взвешивания'!B2:H132,4,FALSE)</f>
        <v>МОС</v>
      </c>
      <c r="Z80" s="238" t="str">
        <f>VLOOKUP(V80,'пр.взвешивания'!B2:H94,5,FALSE)</f>
        <v>Москва С-70 Д </v>
      </c>
      <c r="AA80" s="66">
        <v>0</v>
      </c>
      <c r="AB80" s="185">
        <v>0</v>
      </c>
      <c r="AC80" s="44">
        <v>0</v>
      </c>
      <c r="AD80" s="75"/>
      <c r="AE80" s="263">
        <f>SUM(AA80:AD80)</f>
        <v>0</v>
      </c>
      <c r="AF80" s="283">
        <v>4</v>
      </c>
      <c r="AG80" s="96"/>
      <c r="AH80" s="95"/>
      <c r="AI80" s="58"/>
      <c r="AJ80" s="58"/>
      <c r="AK80" s="166"/>
      <c r="AL80" s="166"/>
      <c r="AM80" s="4"/>
      <c r="AN80" s="4"/>
      <c r="AO80" s="233" t="s">
        <v>63</v>
      </c>
      <c r="AP80" s="233"/>
      <c r="AQ80" s="233"/>
      <c r="AR80" s="233"/>
      <c r="AS80" s="3"/>
      <c r="AT80" s="3"/>
    </row>
    <row r="81" spans="1:46" ht="12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77"/>
      <c r="W81" s="279"/>
      <c r="X81" s="281"/>
      <c r="Y81" s="254"/>
      <c r="Z81" s="239"/>
      <c r="AA81" s="78">
        <f>HYPERLINK('[4]круги'!AI95)</f>
      </c>
      <c r="AB81" s="52">
        <f>HYPERLINK('[4]круги'!AI90)</f>
      </c>
      <c r="AC81" s="53">
        <f>HYPERLINK('[4]круги'!AI79)</f>
      </c>
      <c r="AD81" s="79"/>
      <c r="AE81" s="266"/>
      <c r="AF81" s="284"/>
      <c r="AG81" s="96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</sheetData>
  <mergeCells count="429">
    <mergeCell ref="AO80:AR80"/>
    <mergeCell ref="J10:J11"/>
    <mergeCell ref="A6:A7"/>
    <mergeCell ref="J8:J9"/>
    <mergeCell ref="B6:B7"/>
    <mergeCell ref="C6:C7"/>
    <mergeCell ref="F6:H6"/>
    <mergeCell ref="I6:I7"/>
    <mergeCell ref="J6:J7"/>
    <mergeCell ref="A10:A11"/>
    <mergeCell ref="B10:B11"/>
    <mergeCell ref="C10:C11"/>
    <mergeCell ref="D10:D11"/>
    <mergeCell ref="A8:A9"/>
    <mergeCell ref="B8:B9"/>
    <mergeCell ref="C8:C9"/>
    <mergeCell ref="D8:D9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I19:I20"/>
    <mergeCell ref="J19:J20"/>
    <mergeCell ref="A19:A20"/>
    <mergeCell ref="B19:B20"/>
    <mergeCell ref="C19:C20"/>
    <mergeCell ref="D19:D20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U24:U25"/>
    <mergeCell ref="T26:T27"/>
    <mergeCell ref="T24:T25"/>
    <mergeCell ref="F60:G60"/>
    <mergeCell ref="I26:I27"/>
    <mergeCell ref="F31:G31"/>
    <mergeCell ref="J31:J32"/>
    <mergeCell ref="U26:U27"/>
    <mergeCell ref="U28:U29"/>
    <mergeCell ref="L28:L29"/>
    <mergeCell ref="U22:U23"/>
    <mergeCell ref="U17:U18"/>
    <mergeCell ref="T19:T20"/>
    <mergeCell ref="U19:U20"/>
    <mergeCell ref="C31:C32"/>
    <mergeCell ref="I31:I32"/>
    <mergeCell ref="Z47:Z48"/>
    <mergeCell ref="U31:U32"/>
    <mergeCell ref="Q31:R31"/>
    <mergeCell ref="W44:AE44"/>
    <mergeCell ref="E33:E34"/>
    <mergeCell ref="J33:J34"/>
    <mergeCell ref="C33:C34"/>
    <mergeCell ref="D33:D34"/>
    <mergeCell ref="J22:J23"/>
    <mergeCell ref="L22:L23"/>
    <mergeCell ref="M22:M23"/>
    <mergeCell ref="I24:I25"/>
    <mergeCell ref="J24:J25"/>
    <mergeCell ref="L24:L25"/>
    <mergeCell ref="M24:M25"/>
    <mergeCell ref="B22:B23"/>
    <mergeCell ref="C22:C23"/>
    <mergeCell ref="F22:H22"/>
    <mergeCell ref="D22:E23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O12:O13"/>
    <mergeCell ref="A24:A25"/>
    <mergeCell ref="B24:B25"/>
    <mergeCell ref="J28:J29"/>
    <mergeCell ref="A28:A29"/>
    <mergeCell ref="A26:A27"/>
    <mergeCell ref="B26:B27"/>
    <mergeCell ref="C26:C27"/>
    <mergeCell ref="D26:D27"/>
    <mergeCell ref="C24:C25"/>
    <mergeCell ref="D24:D25"/>
    <mergeCell ref="A31:A32"/>
    <mergeCell ref="B31:B32"/>
    <mergeCell ref="A33:A34"/>
    <mergeCell ref="B33:B34"/>
    <mergeCell ref="J15:J16"/>
    <mergeCell ref="A22:A23"/>
    <mergeCell ref="A35:A36"/>
    <mergeCell ref="B35:B36"/>
    <mergeCell ref="C35:C36"/>
    <mergeCell ref="D35:D36"/>
    <mergeCell ref="I28:I29"/>
    <mergeCell ref="B28:B29"/>
    <mergeCell ref="C28:C29"/>
    <mergeCell ref="D28:D29"/>
    <mergeCell ref="A15:A16"/>
    <mergeCell ref="B15:B16"/>
    <mergeCell ref="C15:C16"/>
    <mergeCell ref="I15:I16"/>
    <mergeCell ref="F15:G15"/>
    <mergeCell ref="D15:E16"/>
    <mergeCell ref="Q6:S6"/>
    <mergeCell ref="T6:T7"/>
    <mergeCell ref="U6:U7"/>
    <mergeCell ref="T8:T9"/>
    <mergeCell ref="U8:U9"/>
    <mergeCell ref="Q15:R15"/>
    <mergeCell ref="T17:T18"/>
    <mergeCell ref="U10:U11"/>
    <mergeCell ref="T12:T13"/>
    <mergeCell ref="U12:U13"/>
    <mergeCell ref="T10:T11"/>
    <mergeCell ref="L10:L11"/>
    <mergeCell ref="M10:M11"/>
    <mergeCell ref="N10:N11"/>
    <mergeCell ref="O10:O11"/>
    <mergeCell ref="N22:N23"/>
    <mergeCell ref="T22:T23"/>
    <mergeCell ref="N17:N18"/>
    <mergeCell ref="M19:M20"/>
    <mergeCell ref="N19:N20"/>
    <mergeCell ref="L26:L27"/>
    <mergeCell ref="M26:M27"/>
    <mergeCell ref="N26:N27"/>
    <mergeCell ref="O26:O27"/>
    <mergeCell ref="O24:O25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T31:T32"/>
    <mergeCell ref="T28:T29"/>
    <mergeCell ref="M28:M29"/>
    <mergeCell ref="N28:N29"/>
    <mergeCell ref="O28:O29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AE45:AE46"/>
    <mergeCell ref="AF45:AF46"/>
    <mergeCell ref="AH45:AH46"/>
    <mergeCell ref="AI45:AI46"/>
    <mergeCell ref="V45:V46"/>
    <mergeCell ref="W45:W46"/>
    <mergeCell ref="X45:X46"/>
    <mergeCell ref="AA45:AD45"/>
    <mergeCell ref="Y45:Z46"/>
    <mergeCell ref="AJ45:AJ46"/>
    <mergeCell ref="AM45:AP45"/>
    <mergeCell ref="AQ45:AQ46"/>
    <mergeCell ref="AN44:AR44"/>
    <mergeCell ref="AR45:AR46"/>
    <mergeCell ref="AK45:AL46"/>
    <mergeCell ref="V47:V48"/>
    <mergeCell ref="W47:W48"/>
    <mergeCell ref="X47:X48"/>
    <mergeCell ref="Y47:Y48"/>
    <mergeCell ref="AE47:AE48"/>
    <mergeCell ref="AF47:AF48"/>
    <mergeCell ref="AH47:AH48"/>
    <mergeCell ref="AI47:AI48"/>
    <mergeCell ref="AJ47:AJ48"/>
    <mergeCell ref="AK47:AK48"/>
    <mergeCell ref="AQ47:AQ48"/>
    <mergeCell ref="AR47:AR48"/>
    <mergeCell ref="AL47:AL48"/>
    <mergeCell ref="V49:V50"/>
    <mergeCell ref="W49:W50"/>
    <mergeCell ref="X49:X50"/>
    <mergeCell ref="Y49:Y50"/>
    <mergeCell ref="AE49:AE50"/>
    <mergeCell ref="AF49:AF50"/>
    <mergeCell ref="AH49:AH50"/>
    <mergeCell ref="AI49:AI50"/>
    <mergeCell ref="AJ49:AJ50"/>
    <mergeCell ref="AK49:AK50"/>
    <mergeCell ref="AQ49:AQ50"/>
    <mergeCell ref="AR49:AR50"/>
    <mergeCell ref="AL49:AL50"/>
    <mergeCell ref="V51:V52"/>
    <mergeCell ref="W51:W52"/>
    <mergeCell ref="X51:X52"/>
    <mergeCell ref="Y51:Y52"/>
    <mergeCell ref="AE51:AE52"/>
    <mergeCell ref="AF51:AF52"/>
    <mergeCell ref="AH51:AH52"/>
    <mergeCell ref="AI51:AI52"/>
    <mergeCell ref="AJ51:AJ52"/>
    <mergeCell ref="AK51:AK52"/>
    <mergeCell ref="AQ51:AQ52"/>
    <mergeCell ref="AR51:AR52"/>
    <mergeCell ref="AL51:AL52"/>
    <mergeCell ref="V53:V54"/>
    <mergeCell ref="W53:W54"/>
    <mergeCell ref="X53:X54"/>
    <mergeCell ref="Y53:Y54"/>
    <mergeCell ref="AE53:AE54"/>
    <mergeCell ref="AF53:AF54"/>
    <mergeCell ref="AH53:AH54"/>
    <mergeCell ref="AI53:AI54"/>
    <mergeCell ref="AJ53:AJ54"/>
    <mergeCell ref="AK53:AK54"/>
    <mergeCell ref="AQ53:AQ54"/>
    <mergeCell ref="AR53:AR54"/>
    <mergeCell ref="AL53:AL54"/>
    <mergeCell ref="V56:V57"/>
    <mergeCell ref="W56:W57"/>
    <mergeCell ref="X56:X57"/>
    <mergeCell ref="Y56:Y57"/>
    <mergeCell ref="AE56:AE57"/>
    <mergeCell ref="AF56:AF57"/>
    <mergeCell ref="AH56:AH57"/>
    <mergeCell ref="AI56:AI57"/>
    <mergeCell ref="AJ56:AJ57"/>
    <mergeCell ref="AK56:AK57"/>
    <mergeCell ref="AQ56:AQ57"/>
    <mergeCell ref="AR56:AR57"/>
    <mergeCell ref="AL56:AL57"/>
    <mergeCell ref="V58:V59"/>
    <mergeCell ref="W58:W59"/>
    <mergeCell ref="X58:X59"/>
    <mergeCell ref="Y58:Y59"/>
    <mergeCell ref="AE58:AE59"/>
    <mergeCell ref="AF58:AF59"/>
    <mergeCell ref="AH58:AH59"/>
    <mergeCell ref="AI58:AI59"/>
    <mergeCell ref="AJ58:AJ59"/>
    <mergeCell ref="AK58:AK59"/>
    <mergeCell ref="AQ58:AQ59"/>
    <mergeCell ref="AR58:AR59"/>
    <mergeCell ref="AL58:AL59"/>
    <mergeCell ref="V60:V61"/>
    <mergeCell ref="W60:W61"/>
    <mergeCell ref="X60:X61"/>
    <mergeCell ref="Y60:Y61"/>
    <mergeCell ref="AE60:AE61"/>
    <mergeCell ref="AF60:AF61"/>
    <mergeCell ref="AH60:AH61"/>
    <mergeCell ref="AI60:AI61"/>
    <mergeCell ref="AJ60:AJ61"/>
    <mergeCell ref="AK60:AK61"/>
    <mergeCell ref="AQ60:AQ61"/>
    <mergeCell ref="AR60:AR61"/>
    <mergeCell ref="AL60:AL61"/>
    <mergeCell ref="V62:V63"/>
    <mergeCell ref="W62:W63"/>
    <mergeCell ref="X62:X63"/>
    <mergeCell ref="Y62:Y63"/>
    <mergeCell ref="AE62:AE63"/>
    <mergeCell ref="AF62:AF63"/>
    <mergeCell ref="AH62:AH63"/>
    <mergeCell ref="AI62:AI63"/>
    <mergeCell ref="AJ62:AJ63"/>
    <mergeCell ref="AK62:AK63"/>
    <mergeCell ref="AQ62:AQ63"/>
    <mergeCell ref="AR62:AR63"/>
    <mergeCell ref="AL62:AL63"/>
    <mergeCell ref="V65:V66"/>
    <mergeCell ref="W65:W66"/>
    <mergeCell ref="X65:X66"/>
    <mergeCell ref="Y65:Y66"/>
    <mergeCell ref="AE65:AE66"/>
    <mergeCell ref="AF65:AF66"/>
    <mergeCell ref="AH65:AH66"/>
    <mergeCell ref="AI65:AI66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V71:V72"/>
    <mergeCell ref="W71:W72"/>
    <mergeCell ref="X71:X72"/>
    <mergeCell ref="Y71:Y72"/>
    <mergeCell ref="V74:V75"/>
    <mergeCell ref="W74:W75"/>
    <mergeCell ref="X74:X75"/>
    <mergeCell ref="Y74:Y75"/>
    <mergeCell ref="AI71:AI72"/>
    <mergeCell ref="AJ71:AJ72"/>
    <mergeCell ref="AE78:AE79"/>
    <mergeCell ref="AF78:AF79"/>
    <mergeCell ref="V76:V77"/>
    <mergeCell ref="W76:W77"/>
    <mergeCell ref="X76:X77"/>
    <mergeCell ref="V78:V79"/>
    <mergeCell ref="W78:W79"/>
    <mergeCell ref="X78:X79"/>
    <mergeCell ref="Y78:Y79"/>
    <mergeCell ref="Y76:Y77"/>
    <mergeCell ref="AE80:AE81"/>
    <mergeCell ref="AF80:AF81"/>
    <mergeCell ref="Z76:Z77"/>
    <mergeCell ref="Z78:Z79"/>
    <mergeCell ref="Z80:Z81"/>
    <mergeCell ref="V80:V81"/>
    <mergeCell ref="W80:W81"/>
    <mergeCell ref="X80:X81"/>
    <mergeCell ref="Y80:Y8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24:E25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Z49:Z50"/>
    <mergeCell ref="Z51:Z52"/>
    <mergeCell ref="Z53:Z54"/>
    <mergeCell ref="Z56:Z57"/>
    <mergeCell ref="Z71:Z72"/>
    <mergeCell ref="Z74:Z75"/>
    <mergeCell ref="Z58:Z59"/>
    <mergeCell ref="Z60:Z61"/>
    <mergeCell ref="Z62:Z63"/>
    <mergeCell ref="Z65:Z66"/>
    <mergeCell ref="AO75:AR76"/>
    <mergeCell ref="AO77:AR77"/>
    <mergeCell ref="AO78:AR79"/>
    <mergeCell ref="Q22:R22"/>
    <mergeCell ref="AL65:AL66"/>
    <mergeCell ref="AL67:AL68"/>
    <mergeCell ref="AL69:AL70"/>
    <mergeCell ref="AL71:AL72"/>
    <mergeCell ref="Z67:Z68"/>
    <mergeCell ref="Z69:Z70"/>
  </mergeCells>
  <printOptions horizontalCentered="1"/>
  <pageMargins left="0" right="0" top="0" bottom="0" header="0.5118110236220472" footer="0.5118110236220472"/>
  <pageSetup horizontalDpi="300" verticalDpi="300" orientation="landscape" paperSize="9" scale="86" r:id="rId2"/>
  <rowBreaks count="1" manualBreakCount="1">
    <brk id="36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3">
      <selection activeCell="A27" sqref="A27:I39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'пр.взвешивания'!G3</f>
        <v>в.к. 60    кг</v>
      </c>
    </row>
    <row r="2" ht="12.75">
      <c r="C2" s="8" t="s">
        <v>21</v>
      </c>
    </row>
    <row r="3" ht="12.75">
      <c r="C3" s="9" t="s">
        <v>22</v>
      </c>
    </row>
    <row r="4" spans="1:9" ht="12.75">
      <c r="A4" s="342" t="s">
        <v>23</v>
      </c>
      <c r="B4" s="342" t="s">
        <v>0</v>
      </c>
      <c r="C4" s="206" t="s">
        <v>1</v>
      </c>
      <c r="D4" s="342" t="s">
        <v>2</v>
      </c>
      <c r="E4" s="342" t="s">
        <v>3</v>
      </c>
      <c r="F4" s="342" t="s">
        <v>9</v>
      </c>
      <c r="G4" s="342" t="s">
        <v>10</v>
      </c>
      <c r="H4" s="342" t="s">
        <v>11</v>
      </c>
      <c r="I4" s="342" t="s">
        <v>12</v>
      </c>
    </row>
    <row r="5" spans="1:9" ht="12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343"/>
      <c r="B6" s="344">
        <f>'пр. хода'!AH65</f>
        <v>1</v>
      </c>
      <c r="C6" s="345" t="str">
        <f>VLOOKUP(B6,'пр.взвешивания'!B1:H115,2,FALSE)</f>
        <v>КОСТЕНКО Яна Сергеевна</v>
      </c>
      <c r="D6" s="346" t="str">
        <f>VLOOKUP(B6,'пр.взвешивания'!B1:H104,3,FALSE)</f>
        <v>09.09.87 мсмк</v>
      </c>
      <c r="E6" s="346" t="str">
        <f>VLOOKUP(B6,'пр.взвешивания'!B1:H359,4,FALSE)</f>
        <v>ДВФО</v>
      </c>
      <c r="F6" s="347"/>
      <c r="G6" s="348"/>
      <c r="H6" s="349"/>
      <c r="I6" s="342"/>
    </row>
    <row r="7" spans="1:9" ht="12.75">
      <c r="A7" s="343"/>
      <c r="B7" s="342"/>
      <c r="C7" s="345"/>
      <c r="D7" s="346"/>
      <c r="E7" s="346"/>
      <c r="F7" s="347"/>
      <c r="G7" s="347"/>
      <c r="H7" s="349"/>
      <c r="I7" s="342"/>
    </row>
    <row r="8" spans="1:9" ht="12.75">
      <c r="A8" s="350"/>
      <c r="B8" s="344">
        <f>'пр. хода'!AH67</f>
        <v>15</v>
      </c>
      <c r="C8" s="345" t="str">
        <f>VLOOKUP(B8,'пр.взвешивания'!B3:H117,2,FALSE)</f>
        <v>ОНОПРИЕНКО Екатерина Андреевна</v>
      </c>
      <c r="D8" s="346" t="str">
        <f>VLOOKUP(B8,'пр.взвешивания'!B3:H106,3,FALSE)</f>
        <v>14.08.87 мсмк</v>
      </c>
      <c r="E8" s="346" t="str">
        <f>VLOOKUP(B8,'пр.взвешивания'!B3:H361,4,FALSE)</f>
        <v>ПФО</v>
      </c>
      <c r="F8" s="347"/>
      <c r="G8" s="347"/>
      <c r="H8" s="342"/>
      <c r="I8" s="342"/>
    </row>
    <row r="9" spans="1:9" ht="12.75">
      <c r="A9" s="350"/>
      <c r="B9" s="342"/>
      <c r="C9" s="345"/>
      <c r="D9" s="346"/>
      <c r="E9" s="346"/>
      <c r="F9" s="347"/>
      <c r="G9" s="347"/>
      <c r="H9" s="342"/>
      <c r="I9" s="342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60    кг</v>
      </c>
    </row>
    <row r="15" ht="12.75">
      <c r="C15" s="9" t="s">
        <v>22</v>
      </c>
    </row>
    <row r="16" spans="1:9" ht="12.75">
      <c r="A16" s="342" t="s">
        <v>23</v>
      </c>
      <c r="B16" s="342" t="s">
        <v>0</v>
      </c>
      <c r="C16" s="206" t="s">
        <v>1</v>
      </c>
      <c r="D16" s="342" t="s">
        <v>2</v>
      </c>
      <c r="E16" s="342" t="s">
        <v>3</v>
      </c>
      <c r="F16" s="342" t="s">
        <v>9</v>
      </c>
      <c r="G16" s="342" t="s">
        <v>10</v>
      </c>
      <c r="H16" s="342" t="s">
        <v>11</v>
      </c>
      <c r="I16" s="342" t="s">
        <v>12</v>
      </c>
    </row>
    <row r="17" spans="1:9" ht="12.75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343"/>
      <c r="B18" s="344">
        <f>'пр. хода'!AH69</f>
        <v>19</v>
      </c>
      <c r="C18" s="345" t="str">
        <f>VLOOKUP(B18,'пр.взвешивания'!B1:H127,2,FALSE)</f>
        <v>ШИНКАРЕНКО Анастасия Александровна</v>
      </c>
      <c r="D18" s="346" t="str">
        <f>VLOOKUP(B18,'пр.взвешивания'!B1:H116,3,FALSE)</f>
        <v>16.12.91 МС</v>
      </c>
      <c r="E18" s="346" t="str">
        <f>VLOOKUP(B18,'пр.взвешивания'!B1:H371,4,FALSE)</f>
        <v>ЦФО</v>
      </c>
      <c r="F18" s="347"/>
      <c r="G18" s="348"/>
      <c r="H18" s="349"/>
      <c r="I18" s="342"/>
    </row>
    <row r="19" spans="1:9" ht="12.75">
      <c r="A19" s="343"/>
      <c r="B19" s="342"/>
      <c r="C19" s="345"/>
      <c r="D19" s="346"/>
      <c r="E19" s="346"/>
      <c r="F19" s="347"/>
      <c r="G19" s="347"/>
      <c r="H19" s="349"/>
      <c r="I19" s="342"/>
    </row>
    <row r="20" spans="1:9" ht="12.75">
      <c r="A20" s="350"/>
      <c r="B20" s="344">
        <f>'пр. хода'!AH71</f>
        <v>6</v>
      </c>
      <c r="C20" s="345" t="str">
        <f>VLOOKUP(B20,'пр.взвешивания'!B1:H129,2,FALSE)</f>
        <v>КОНДРАТЬЕВА Олеся Викторовна</v>
      </c>
      <c r="D20" s="346" t="str">
        <f>VLOOKUP(B20,'пр.взвешивания'!B1:H118,3,FALSE)</f>
        <v>04.12.83 мсмк</v>
      </c>
      <c r="E20" s="346" t="str">
        <f>VLOOKUP(B20,'пр.взвешивания'!B1:H373,4,FALSE)</f>
        <v>СФО</v>
      </c>
      <c r="F20" s="347"/>
      <c r="G20" s="347"/>
      <c r="H20" s="342"/>
      <c r="I20" s="342"/>
    </row>
    <row r="21" spans="1:9" ht="12.75">
      <c r="A21" s="350"/>
      <c r="B21" s="342"/>
      <c r="C21" s="345"/>
      <c r="D21" s="346"/>
      <c r="E21" s="346"/>
      <c r="F21" s="347"/>
      <c r="G21" s="347"/>
      <c r="H21" s="342"/>
      <c r="I21" s="342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60    кг</v>
      </c>
    </row>
    <row r="28" spans="1:9" ht="12.75">
      <c r="A28" s="342" t="s">
        <v>23</v>
      </c>
      <c r="B28" s="342" t="s">
        <v>0</v>
      </c>
      <c r="C28" s="206" t="s">
        <v>1</v>
      </c>
      <c r="D28" s="342" t="s">
        <v>2</v>
      </c>
      <c r="E28" s="342" t="s">
        <v>3</v>
      </c>
      <c r="F28" s="342" t="s">
        <v>9</v>
      </c>
      <c r="G28" s="342" t="s">
        <v>10</v>
      </c>
      <c r="H28" s="342" t="s">
        <v>11</v>
      </c>
      <c r="I28" s="342" t="s">
        <v>12</v>
      </c>
    </row>
    <row r="29" spans="1:9" ht="12.75">
      <c r="A29" s="205"/>
      <c r="B29" s="205"/>
      <c r="C29" s="205"/>
      <c r="D29" s="205"/>
      <c r="E29" s="205"/>
      <c r="F29" s="205"/>
      <c r="G29" s="205"/>
      <c r="H29" s="205"/>
      <c r="I29" s="205"/>
    </row>
    <row r="30" spans="1:9" ht="12.75">
      <c r="A30" s="343"/>
      <c r="B30" s="342">
        <f>'пр. хода'!AM66</f>
        <v>1</v>
      </c>
      <c r="C30" s="345" t="str">
        <f>VLOOKUP(B30,'пр.взвешивания'!B2:H139,2,FALSE)</f>
        <v>КОСТЕНКО Яна Сергеевна</v>
      </c>
      <c r="D30" s="346" t="str">
        <f>VLOOKUP(B30,'пр.взвешивания'!B2:H128,3,FALSE)</f>
        <v>09.09.87 мсмк</v>
      </c>
      <c r="E30" s="346" t="str">
        <f>VLOOKUP(B30,'пр.взвешивания'!B2:H383,4,FALSE)</f>
        <v>ДВФО</v>
      </c>
      <c r="F30" s="347"/>
      <c r="G30" s="348"/>
      <c r="H30" s="349"/>
      <c r="I30" s="342"/>
    </row>
    <row r="31" spans="1:9" ht="12.75">
      <c r="A31" s="343"/>
      <c r="B31" s="342"/>
      <c r="C31" s="345"/>
      <c r="D31" s="346"/>
      <c r="E31" s="346"/>
      <c r="F31" s="347"/>
      <c r="G31" s="347"/>
      <c r="H31" s="349"/>
      <c r="I31" s="342"/>
    </row>
    <row r="32" spans="1:9" ht="12.75">
      <c r="A32" s="350"/>
      <c r="B32" s="342">
        <f>'пр. хода'!AM70</f>
        <v>19</v>
      </c>
      <c r="C32" s="345" t="str">
        <f>VLOOKUP(B32,'пр.взвешивания'!B2:H141,2,FALSE)</f>
        <v>ШИНКАРЕНКО Анастасия Александровна</v>
      </c>
      <c r="D32" s="346" t="str">
        <f>VLOOKUP(B32,'пр.взвешивания'!B2:H130,3,FALSE)</f>
        <v>16.12.91 МС</v>
      </c>
      <c r="E32" s="346" t="str">
        <f>VLOOKUP(B32,'пр.взвешивания'!B2:H385,4,FALSE)</f>
        <v>ЦФО</v>
      </c>
      <c r="F32" s="347"/>
      <c r="G32" s="347"/>
      <c r="H32" s="342"/>
      <c r="I32" s="342"/>
    </row>
    <row r="33" spans="1:9" ht="12.75">
      <c r="A33" s="350"/>
      <c r="B33" s="342"/>
      <c r="C33" s="345"/>
      <c r="D33" s="346"/>
      <c r="E33" s="346"/>
      <c r="F33" s="347"/>
      <c r="G33" s="347"/>
      <c r="H33" s="342"/>
      <c r="I33" s="342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26">
      <selection activeCell="H16" sqref="H16:H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9.421875" style="0" customWidth="1"/>
    <col min="6" max="6" width="16.140625" style="0" customWidth="1"/>
    <col min="7" max="7" width="9.28125" style="0" customWidth="1"/>
    <col min="8" max="8" width="14.57421875" style="0" customWidth="1"/>
  </cols>
  <sheetData>
    <row r="1" spans="1:7" ht="22.5" customHeight="1">
      <c r="A1" s="374" t="str">
        <f>HYPERLINK('[2]реквизиты'!$A$2)</f>
        <v>Чемпионат России по САМБО среди женщин</v>
      </c>
      <c r="B1" s="374"/>
      <c r="C1" s="374"/>
      <c r="D1" s="374"/>
      <c r="E1" s="374"/>
      <c r="F1" s="374"/>
      <c r="G1" s="374"/>
    </row>
    <row r="2" spans="1:7" ht="28.5" customHeight="1">
      <c r="A2" s="310" t="str">
        <f>HYPERLINK('[2]реквизиты'!$A$3)</f>
        <v>06 - 11 июня 2012 г.          г. Выкса</v>
      </c>
      <c r="B2" s="310"/>
      <c r="C2" s="310"/>
      <c r="D2" s="310"/>
      <c r="E2" s="310"/>
      <c r="F2" s="310"/>
      <c r="G2" s="310"/>
    </row>
    <row r="3" spans="7:8" ht="34.5" customHeight="1">
      <c r="G3" s="380" t="s">
        <v>155</v>
      </c>
      <c r="H3" s="380"/>
    </row>
    <row r="4" spans="1:8" ht="12.75">
      <c r="A4" s="205" t="s">
        <v>16</v>
      </c>
      <c r="B4" s="205" t="s">
        <v>0</v>
      </c>
      <c r="C4" s="205" t="s">
        <v>1</v>
      </c>
      <c r="D4" s="205" t="s">
        <v>17</v>
      </c>
      <c r="E4" s="359" t="s">
        <v>18</v>
      </c>
      <c r="F4" s="361"/>
      <c r="G4" s="205" t="s">
        <v>19</v>
      </c>
      <c r="H4" s="205" t="s">
        <v>20</v>
      </c>
    </row>
    <row r="5" spans="1:8" ht="12.75">
      <c r="A5" s="206"/>
      <c r="B5" s="206"/>
      <c r="C5" s="206"/>
      <c r="D5" s="206"/>
      <c r="E5" s="360"/>
      <c r="F5" s="362"/>
      <c r="G5" s="206"/>
      <c r="H5" s="206"/>
    </row>
    <row r="6" spans="1:8" ht="12.75">
      <c r="A6" s="378"/>
      <c r="B6" s="371">
        <v>1</v>
      </c>
      <c r="C6" s="363" t="s">
        <v>65</v>
      </c>
      <c r="D6" s="367" t="s">
        <v>66</v>
      </c>
      <c r="E6" s="359" t="s">
        <v>67</v>
      </c>
      <c r="F6" s="365" t="s">
        <v>68</v>
      </c>
      <c r="G6" s="367" t="s">
        <v>69</v>
      </c>
      <c r="H6" s="363" t="s">
        <v>70</v>
      </c>
    </row>
    <row r="7" spans="1:8" ht="12.75">
      <c r="A7" s="379"/>
      <c r="B7" s="372"/>
      <c r="C7" s="364"/>
      <c r="D7" s="375"/>
      <c r="E7" s="376"/>
      <c r="F7" s="366"/>
      <c r="G7" s="368"/>
      <c r="H7" s="364"/>
    </row>
    <row r="8" spans="1:8" ht="12.75">
      <c r="A8" s="378"/>
      <c r="B8" s="371">
        <v>2</v>
      </c>
      <c r="C8" s="363" t="s">
        <v>71</v>
      </c>
      <c r="D8" s="367" t="s">
        <v>72</v>
      </c>
      <c r="E8" s="359" t="s">
        <v>73</v>
      </c>
      <c r="F8" s="365" t="s">
        <v>74</v>
      </c>
      <c r="G8" s="367" t="s">
        <v>75</v>
      </c>
      <c r="H8" s="363" t="s">
        <v>76</v>
      </c>
    </row>
    <row r="9" spans="1:8" ht="12.75">
      <c r="A9" s="379"/>
      <c r="B9" s="372"/>
      <c r="C9" s="364"/>
      <c r="D9" s="375"/>
      <c r="E9" s="376"/>
      <c r="F9" s="366"/>
      <c r="G9" s="368"/>
      <c r="H9" s="364"/>
    </row>
    <row r="10" spans="1:8" ht="12.75">
      <c r="A10" s="378"/>
      <c r="B10" s="371">
        <v>3</v>
      </c>
      <c r="C10" s="363" t="s">
        <v>77</v>
      </c>
      <c r="D10" s="367" t="s">
        <v>78</v>
      </c>
      <c r="E10" s="359" t="s">
        <v>79</v>
      </c>
      <c r="F10" s="365" t="s">
        <v>80</v>
      </c>
      <c r="G10" s="367">
        <v>12102</v>
      </c>
      <c r="H10" s="363" t="s">
        <v>81</v>
      </c>
    </row>
    <row r="11" spans="1:8" ht="12.75">
      <c r="A11" s="379"/>
      <c r="B11" s="372"/>
      <c r="C11" s="364"/>
      <c r="D11" s="375"/>
      <c r="E11" s="376"/>
      <c r="F11" s="366"/>
      <c r="G11" s="368"/>
      <c r="H11" s="364"/>
    </row>
    <row r="12" spans="1:8" ht="12.75">
      <c r="A12" s="378"/>
      <c r="B12" s="371">
        <v>4</v>
      </c>
      <c r="C12" s="363" t="s">
        <v>82</v>
      </c>
      <c r="D12" s="367" t="s">
        <v>83</v>
      </c>
      <c r="E12" s="359" t="s">
        <v>84</v>
      </c>
      <c r="F12" s="365" t="s">
        <v>85</v>
      </c>
      <c r="G12" s="367" t="s">
        <v>86</v>
      </c>
      <c r="H12" s="363" t="s">
        <v>87</v>
      </c>
    </row>
    <row r="13" spans="1:8" ht="12.75">
      <c r="A13" s="379"/>
      <c r="B13" s="372"/>
      <c r="C13" s="364"/>
      <c r="D13" s="375"/>
      <c r="E13" s="376"/>
      <c r="F13" s="366"/>
      <c r="G13" s="368"/>
      <c r="H13" s="364"/>
    </row>
    <row r="14" spans="1:8" ht="12.75">
      <c r="A14" s="378"/>
      <c r="B14" s="371">
        <v>5</v>
      </c>
      <c r="C14" s="369" t="s">
        <v>88</v>
      </c>
      <c r="D14" s="377" t="s">
        <v>89</v>
      </c>
      <c r="E14" s="359" t="s">
        <v>90</v>
      </c>
      <c r="F14" s="365" t="s">
        <v>91</v>
      </c>
      <c r="G14" s="351"/>
      <c r="H14" s="369" t="s">
        <v>92</v>
      </c>
    </row>
    <row r="15" spans="1:8" ht="12.75">
      <c r="A15" s="379"/>
      <c r="B15" s="372"/>
      <c r="C15" s="373"/>
      <c r="D15" s="370"/>
      <c r="E15" s="360"/>
      <c r="F15" s="366"/>
      <c r="G15" s="352"/>
      <c r="H15" s="370"/>
    </row>
    <row r="16" spans="1:8" ht="12.75">
      <c r="A16" s="378"/>
      <c r="B16" s="371">
        <v>6</v>
      </c>
      <c r="C16" s="363" t="s">
        <v>93</v>
      </c>
      <c r="D16" s="367" t="s">
        <v>94</v>
      </c>
      <c r="E16" s="359" t="s">
        <v>90</v>
      </c>
      <c r="F16" s="365" t="s">
        <v>95</v>
      </c>
      <c r="G16" s="367" t="s">
        <v>96</v>
      </c>
      <c r="H16" s="363" t="s">
        <v>97</v>
      </c>
    </row>
    <row r="17" spans="1:8" ht="12.75">
      <c r="A17" s="379"/>
      <c r="B17" s="372"/>
      <c r="C17" s="364"/>
      <c r="D17" s="375"/>
      <c r="E17" s="376"/>
      <c r="F17" s="366"/>
      <c r="G17" s="368"/>
      <c r="H17" s="364"/>
    </row>
    <row r="18" spans="1:8" ht="12.75">
      <c r="A18" s="378"/>
      <c r="B18" s="371">
        <v>7</v>
      </c>
      <c r="C18" s="369" t="s">
        <v>98</v>
      </c>
      <c r="D18" s="377" t="s">
        <v>99</v>
      </c>
      <c r="E18" s="359" t="s">
        <v>100</v>
      </c>
      <c r="F18" s="365" t="s">
        <v>101</v>
      </c>
      <c r="G18" s="351"/>
      <c r="H18" s="369" t="s">
        <v>102</v>
      </c>
    </row>
    <row r="19" spans="1:8" ht="12.75">
      <c r="A19" s="379"/>
      <c r="B19" s="372"/>
      <c r="C19" s="373"/>
      <c r="D19" s="370"/>
      <c r="E19" s="360"/>
      <c r="F19" s="366"/>
      <c r="G19" s="352"/>
      <c r="H19" s="370"/>
    </row>
    <row r="20" spans="1:8" ht="12.75">
      <c r="A20" s="378"/>
      <c r="B20" s="371">
        <v>8</v>
      </c>
      <c r="C20" s="363" t="s">
        <v>103</v>
      </c>
      <c r="D20" s="367" t="s">
        <v>104</v>
      </c>
      <c r="E20" s="359" t="s">
        <v>105</v>
      </c>
      <c r="F20" s="365" t="s">
        <v>106</v>
      </c>
      <c r="G20" s="367" t="s">
        <v>107</v>
      </c>
      <c r="H20" s="363" t="s">
        <v>108</v>
      </c>
    </row>
    <row r="21" spans="1:8" ht="12.75">
      <c r="A21" s="379"/>
      <c r="B21" s="372"/>
      <c r="C21" s="364"/>
      <c r="D21" s="375"/>
      <c r="E21" s="376"/>
      <c r="F21" s="366"/>
      <c r="G21" s="368"/>
      <c r="H21" s="364"/>
    </row>
    <row r="22" spans="1:8" ht="12.75">
      <c r="A22" s="378"/>
      <c r="B22" s="371">
        <v>9</v>
      </c>
      <c r="C22" s="363" t="s">
        <v>109</v>
      </c>
      <c r="D22" s="367" t="s">
        <v>110</v>
      </c>
      <c r="E22" s="359" t="s">
        <v>73</v>
      </c>
      <c r="F22" s="365" t="s">
        <v>111</v>
      </c>
      <c r="G22" s="367" t="s">
        <v>112</v>
      </c>
      <c r="H22" s="363" t="s">
        <v>113</v>
      </c>
    </row>
    <row r="23" spans="1:8" ht="12.75">
      <c r="A23" s="379"/>
      <c r="B23" s="372"/>
      <c r="C23" s="364"/>
      <c r="D23" s="375"/>
      <c r="E23" s="376"/>
      <c r="F23" s="366"/>
      <c r="G23" s="368"/>
      <c r="H23" s="364"/>
    </row>
    <row r="24" spans="1:8" ht="12.75">
      <c r="A24" s="378"/>
      <c r="B24" s="371">
        <v>10</v>
      </c>
      <c r="C24" s="363" t="s">
        <v>114</v>
      </c>
      <c r="D24" s="367" t="s">
        <v>115</v>
      </c>
      <c r="E24" s="359" t="s">
        <v>116</v>
      </c>
      <c r="F24" s="365" t="s">
        <v>117</v>
      </c>
      <c r="G24" s="367" t="s">
        <v>118</v>
      </c>
      <c r="H24" s="363" t="s">
        <v>119</v>
      </c>
    </row>
    <row r="25" spans="1:8" ht="12.75">
      <c r="A25" s="379"/>
      <c r="B25" s="372"/>
      <c r="C25" s="364"/>
      <c r="D25" s="375"/>
      <c r="E25" s="376"/>
      <c r="F25" s="366"/>
      <c r="G25" s="368"/>
      <c r="H25" s="364"/>
    </row>
    <row r="26" spans="1:8" ht="12.75">
      <c r="A26" s="378"/>
      <c r="B26" s="371">
        <v>11</v>
      </c>
      <c r="C26" s="369" t="s">
        <v>120</v>
      </c>
      <c r="D26" s="377" t="s">
        <v>121</v>
      </c>
      <c r="E26" s="359" t="s">
        <v>116</v>
      </c>
      <c r="F26" s="365" t="s">
        <v>122</v>
      </c>
      <c r="G26" s="351"/>
      <c r="H26" s="369" t="s">
        <v>123</v>
      </c>
    </row>
    <row r="27" spans="1:8" ht="12.75">
      <c r="A27" s="379"/>
      <c r="B27" s="372"/>
      <c r="C27" s="373"/>
      <c r="D27" s="370"/>
      <c r="E27" s="360"/>
      <c r="F27" s="366"/>
      <c r="G27" s="352"/>
      <c r="H27" s="370"/>
    </row>
    <row r="28" spans="1:8" ht="12.75">
      <c r="A28" s="353"/>
      <c r="B28" s="371">
        <v>12</v>
      </c>
      <c r="C28" s="363" t="s">
        <v>124</v>
      </c>
      <c r="D28" s="367" t="s">
        <v>125</v>
      </c>
      <c r="E28" s="359" t="s">
        <v>105</v>
      </c>
      <c r="F28" s="365" t="s">
        <v>126</v>
      </c>
      <c r="G28" s="367" t="s">
        <v>127</v>
      </c>
      <c r="H28" s="363" t="s">
        <v>128</v>
      </c>
    </row>
    <row r="29" spans="1:8" ht="12.75">
      <c r="A29" s="354"/>
      <c r="B29" s="372"/>
      <c r="C29" s="364"/>
      <c r="D29" s="375"/>
      <c r="E29" s="376"/>
      <c r="F29" s="366"/>
      <c r="G29" s="368"/>
      <c r="H29" s="364"/>
    </row>
    <row r="30" spans="1:8" ht="12.75">
      <c r="A30" s="353"/>
      <c r="B30" s="371">
        <v>13</v>
      </c>
      <c r="C30" s="369" t="s">
        <v>129</v>
      </c>
      <c r="D30" s="377" t="s">
        <v>130</v>
      </c>
      <c r="E30" s="359" t="s">
        <v>73</v>
      </c>
      <c r="F30" s="365" t="s">
        <v>131</v>
      </c>
      <c r="G30" s="351"/>
      <c r="H30" s="369" t="s">
        <v>132</v>
      </c>
    </row>
    <row r="31" spans="1:8" ht="12.75">
      <c r="A31" s="354"/>
      <c r="B31" s="372"/>
      <c r="C31" s="373"/>
      <c r="D31" s="370"/>
      <c r="E31" s="360"/>
      <c r="F31" s="366"/>
      <c r="G31" s="352"/>
      <c r="H31" s="370"/>
    </row>
    <row r="32" spans="1:8" ht="12.75">
      <c r="A32" s="353"/>
      <c r="B32" s="371">
        <v>14</v>
      </c>
      <c r="C32" s="369" t="s">
        <v>133</v>
      </c>
      <c r="D32" s="377" t="s">
        <v>134</v>
      </c>
      <c r="E32" s="359" t="s">
        <v>100</v>
      </c>
      <c r="F32" s="365" t="s">
        <v>135</v>
      </c>
      <c r="G32" s="351" t="s">
        <v>136</v>
      </c>
      <c r="H32" s="369" t="s">
        <v>137</v>
      </c>
    </row>
    <row r="33" spans="1:8" ht="12.75">
      <c r="A33" s="354"/>
      <c r="B33" s="372"/>
      <c r="C33" s="373"/>
      <c r="D33" s="370"/>
      <c r="E33" s="360"/>
      <c r="F33" s="366"/>
      <c r="G33" s="352"/>
      <c r="H33" s="370"/>
    </row>
    <row r="34" spans="1:8" ht="12.75">
      <c r="A34" s="149"/>
      <c r="B34" s="371">
        <v>15</v>
      </c>
      <c r="C34" s="369" t="s">
        <v>138</v>
      </c>
      <c r="D34" s="377" t="s">
        <v>139</v>
      </c>
      <c r="E34" s="359" t="s">
        <v>84</v>
      </c>
      <c r="F34" s="365" t="s">
        <v>140</v>
      </c>
      <c r="G34" s="351" t="s">
        <v>141</v>
      </c>
      <c r="H34" s="369" t="s">
        <v>142</v>
      </c>
    </row>
    <row r="35" spans="1:8" ht="12.75">
      <c r="A35" s="1"/>
      <c r="B35" s="372"/>
      <c r="C35" s="373"/>
      <c r="D35" s="370"/>
      <c r="E35" s="360"/>
      <c r="F35" s="366"/>
      <c r="G35" s="352"/>
      <c r="H35" s="370"/>
    </row>
    <row r="36" spans="1:8" ht="12.75">
      <c r="A36" s="1"/>
      <c r="B36" s="371">
        <v>16</v>
      </c>
      <c r="C36" s="369" t="s">
        <v>143</v>
      </c>
      <c r="D36" s="377" t="s">
        <v>144</v>
      </c>
      <c r="E36" s="359" t="s">
        <v>73</v>
      </c>
      <c r="F36" s="365" t="s">
        <v>131</v>
      </c>
      <c r="G36" s="351"/>
      <c r="H36" s="369" t="s">
        <v>145</v>
      </c>
    </row>
    <row r="37" spans="1:8" ht="12.75">
      <c r="A37" s="1"/>
      <c r="B37" s="372"/>
      <c r="C37" s="373"/>
      <c r="D37" s="370"/>
      <c r="E37" s="360"/>
      <c r="F37" s="366"/>
      <c r="G37" s="352"/>
      <c r="H37" s="370"/>
    </row>
    <row r="38" spans="1:8" ht="12.75">
      <c r="A38" s="1"/>
      <c r="B38" s="371">
        <v>17</v>
      </c>
      <c r="C38" s="363" t="s">
        <v>146</v>
      </c>
      <c r="D38" s="367" t="s">
        <v>147</v>
      </c>
      <c r="E38" s="359" t="s">
        <v>84</v>
      </c>
      <c r="F38" s="365" t="s">
        <v>85</v>
      </c>
      <c r="G38" s="367"/>
      <c r="H38" s="363" t="s">
        <v>148</v>
      </c>
    </row>
    <row r="39" spans="1:8" ht="12.75">
      <c r="A39" s="1"/>
      <c r="B39" s="372"/>
      <c r="C39" s="364"/>
      <c r="D39" s="375"/>
      <c r="E39" s="376"/>
      <c r="F39" s="366"/>
      <c r="G39" s="368"/>
      <c r="H39" s="364"/>
    </row>
    <row r="40" spans="1:8" ht="12.75">
      <c r="A40" s="1"/>
      <c r="B40" s="371">
        <v>18</v>
      </c>
      <c r="C40" s="369" t="s">
        <v>149</v>
      </c>
      <c r="D40" s="377" t="s">
        <v>150</v>
      </c>
      <c r="E40" s="359" t="s">
        <v>90</v>
      </c>
      <c r="F40" s="365" t="s">
        <v>95</v>
      </c>
      <c r="G40" s="351"/>
      <c r="H40" s="369" t="s">
        <v>97</v>
      </c>
    </row>
    <row r="41" spans="1:8" ht="12.75">
      <c r="A41" s="1"/>
      <c r="B41" s="372"/>
      <c r="C41" s="373"/>
      <c r="D41" s="370"/>
      <c r="E41" s="360"/>
      <c r="F41" s="366"/>
      <c r="G41" s="352"/>
      <c r="H41" s="370"/>
    </row>
    <row r="42" spans="1:8" ht="12.75">
      <c r="A42" s="1"/>
      <c r="B42" s="371">
        <v>19</v>
      </c>
      <c r="C42" s="363" t="s">
        <v>151</v>
      </c>
      <c r="D42" s="367" t="s">
        <v>152</v>
      </c>
      <c r="E42" s="359" t="s">
        <v>79</v>
      </c>
      <c r="F42" s="365" t="s">
        <v>153</v>
      </c>
      <c r="G42" s="367">
        <v>152335</v>
      </c>
      <c r="H42" s="363" t="s">
        <v>154</v>
      </c>
    </row>
    <row r="43" spans="1:8" ht="12.75">
      <c r="A43" s="1"/>
      <c r="B43" s="372"/>
      <c r="C43" s="364"/>
      <c r="D43" s="375"/>
      <c r="E43" s="376"/>
      <c r="F43" s="366"/>
      <c r="G43" s="368"/>
      <c r="H43" s="364"/>
    </row>
    <row r="44" spans="1:8" ht="12.75">
      <c r="A44" s="1"/>
      <c r="B44" s="353">
        <v>20</v>
      </c>
      <c r="C44" s="355"/>
      <c r="D44" s="357"/>
      <c r="E44" s="359"/>
      <c r="F44" s="361"/>
      <c r="G44" s="351"/>
      <c r="H44" s="351"/>
    </row>
    <row r="45" spans="1:8" ht="12.75">
      <c r="A45" s="1"/>
      <c r="B45" s="354"/>
      <c r="C45" s="356"/>
      <c r="D45" s="358"/>
      <c r="E45" s="360"/>
      <c r="F45" s="362"/>
      <c r="G45" s="352"/>
      <c r="H45" s="352"/>
    </row>
    <row r="46" spans="2:8" ht="12.75">
      <c r="B46" s="353"/>
      <c r="C46" s="355"/>
      <c r="D46" s="357"/>
      <c r="E46" s="359"/>
      <c r="F46" s="361"/>
      <c r="G46" s="351"/>
      <c r="H46" s="351"/>
    </row>
    <row r="47" spans="2:8" ht="12.75">
      <c r="B47" s="354"/>
      <c r="C47" s="356"/>
      <c r="D47" s="358"/>
      <c r="E47" s="360"/>
      <c r="F47" s="362"/>
      <c r="G47" s="352"/>
      <c r="H47" s="352"/>
    </row>
    <row r="48" spans="2:8" ht="12.75">
      <c r="B48" s="353"/>
      <c r="C48" s="355"/>
      <c r="D48" s="357"/>
      <c r="E48" s="359"/>
      <c r="F48" s="361"/>
      <c r="G48" s="351"/>
      <c r="H48" s="351"/>
    </row>
    <row r="49" spans="2:8" ht="12.75">
      <c r="B49" s="354"/>
      <c r="C49" s="356"/>
      <c r="D49" s="358"/>
      <c r="E49" s="360"/>
      <c r="F49" s="362"/>
      <c r="G49" s="352"/>
      <c r="H49" s="352"/>
    </row>
    <row r="50" spans="2:8" ht="12.75">
      <c r="B50" s="353"/>
      <c r="C50" s="355"/>
      <c r="D50" s="357"/>
      <c r="E50" s="359"/>
      <c r="F50" s="361"/>
      <c r="G50" s="351"/>
      <c r="H50" s="351"/>
    </row>
    <row r="51" spans="2:8" ht="12.75">
      <c r="B51" s="354"/>
      <c r="C51" s="356"/>
      <c r="D51" s="358"/>
      <c r="E51" s="360"/>
      <c r="F51" s="362"/>
      <c r="G51" s="352"/>
      <c r="H51" s="352"/>
    </row>
    <row r="52" spans="2:8" ht="12.75">
      <c r="B52" s="353"/>
      <c r="C52" s="355"/>
      <c r="D52" s="357"/>
      <c r="E52" s="359"/>
      <c r="F52" s="361"/>
      <c r="G52" s="351"/>
      <c r="H52" s="351"/>
    </row>
    <row r="53" spans="2:8" ht="12.75">
      <c r="B53" s="354"/>
      <c r="C53" s="356"/>
      <c r="D53" s="358"/>
      <c r="E53" s="360"/>
      <c r="F53" s="362"/>
      <c r="G53" s="352"/>
      <c r="H53" s="352"/>
    </row>
    <row r="54" spans="2:8" ht="12.75">
      <c r="B54" s="353"/>
      <c r="C54" s="355"/>
      <c r="D54" s="357"/>
      <c r="E54" s="359"/>
      <c r="F54" s="361"/>
      <c r="G54" s="351"/>
      <c r="H54" s="351"/>
    </row>
    <row r="55" spans="2:8" ht="12.75">
      <c r="B55" s="354"/>
      <c r="C55" s="356"/>
      <c r="D55" s="358"/>
      <c r="E55" s="360"/>
      <c r="F55" s="362"/>
      <c r="G55" s="352"/>
      <c r="H55" s="352"/>
    </row>
    <row r="56" spans="2:8" ht="12.75">
      <c r="B56" s="353"/>
      <c r="C56" s="355"/>
      <c r="D56" s="357"/>
      <c r="E56" s="359"/>
      <c r="F56" s="361"/>
      <c r="G56" s="351"/>
      <c r="H56" s="351"/>
    </row>
    <row r="57" spans="2:8" ht="12.75">
      <c r="B57" s="354"/>
      <c r="C57" s="356"/>
      <c r="D57" s="358"/>
      <c r="E57" s="360"/>
      <c r="F57" s="362"/>
      <c r="G57" s="352"/>
      <c r="H57" s="352"/>
    </row>
    <row r="58" spans="2:8" ht="12.75">
      <c r="B58" s="353"/>
      <c r="C58" s="355"/>
      <c r="D58" s="357"/>
      <c r="E58" s="359"/>
      <c r="F58" s="361"/>
      <c r="G58" s="351"/>
      <c r="H58" s="351"/>
    </row>
    <row r="59" spans="2:8" ht="12.75">
      <c r="B59" s="354"/>
      <c r="C59" s="356"/>
      <c r="D59" s="358"/>
      <c r="E59" s="360"/>
      <c r="F59" s="362"/>
      <c r="G59" s="352"/>
      <c r="H59" s="352"/>
    </row>
    <row r="60" spans="2:8" ht="12.75">
      <c r="B60" s="353"/>
      <c r="C60" s="355"/>
      <c r="D60" s="357"/>
      <c r="E60" s="359"/>
      <c r="F60" s="361"/>
      <c r="G60" s="351"/>
      <c r="H60" s="351"/>
    </row>
    <row r="61" spans="2:8" ht="12.75">
      <c r="B61" s="354"/>
      <c r="C61" s="356"/>
      <c r="D61" s="358"/>
      <c r="E61" s="360"/>
      <c r="F61" s="362"/>
      <c r="G61" s="352"/>
      <c r="H61" s="352"/>
    </row>
    <row r="62" spans="3:8" ht="12.75">
      <c r="C62" s="152"/>
      <c r="D62" s="153"/>
      <c r="E62" s="150"/>
      <c r="F62" s="151"/>
      <c r="G62" s="154"/>
      <c r="H62" s="154"/>
    </row>
  </sheetData>
  <mergeCells count="220">
    <mergeCell ref="A8:A9"/>
    <mergeCell ref="B8:B9"/>
    <mergeCell ref="B10:B11"/>
    <mergeCell ref="C8:C9"/>
    <mergeCell ref="A4:A5"/>
    <mergeCell ref="B4:B5"/>
    <mergeCell ref="C4:C5"/>
    <mergeCell ref="A6:A7"/>
    <mergeCell ref="C6:C7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G3:H3"/>
    <mergeCell ref="E4:F5"/>
    <mergeCell ref="D8:D9"/>
    <mergeCell ref="E8:E9"/>
    <mergeCell ref="H4:H5"/>
    <mergeCell ref="H6:H7"/>
    <mergeCell ref="H8:H9"/>
    <mergeCell ref="D12:D13"/>
    <mergeCell ref="E12:E13"/>
    <mergeCell ref="F12:F13"/>
    <mergeCell ref="G12:G13"/>
    <mergeCell ref="A12:A13"/>
    <mergeCell ref="B12:B13"/>
    <mergeCell ref="C12:C13"/>
    <mergeCell ref="C10:C11"/>
    <mergeCell ref="A10:A11"/>
    <mergeCell ref="F10:F11"/>
    <mergeCell ref="G10:G11"/>
    <mergeCell ref="D10:D11"/>
    <mergeCell ref="E10:E11"/>
    <mergeCell ref="F14:F15"/>
    <mergeCell ref="G14:G15"/>
    <mergeCell ref="A14:A15"/>
    <mergeCell ref="B14:B15"/>
    <mergeCell ref="C14:C15"/>
    <mergeCell ref="D16:D17"/>
    <mergeCell ref="D14:D15"/>
    <mergeCell ref="E14:E15"/>
    <mergeCell ref="E16:E17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F32:F33"/>
    <mergeCell ref="G32:G3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2:E33"/>
    <mergeCell ref="F40:F41"/>
    <mergeCell ref="G40:G41"/>
    <mergeCell ref="B38:B39"/>
    <mergeCell ref="C38:C39"/>
    <mergeCell ref="D38:D39"/>
    <mergeCell ref="E38:E39"/>
    <mergeCell ref="B40:B41"/>
    <mergeCell ref="C40:C41"/>
    <mergeCell ref="F36:F37"/>
    <mergeCell ref="G36:G37"/>
    <mergeCell ref="F38:F39"/>
    <mergeCell ref="G38:G39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E44:E45"/>
    <mergeCell ref="F44:F45"/>
    <mergeCell ref="G44:G45"/>
    <mergeCell ref="B44:B45"/>
    <mergeCell ref="C44:C45"/>
    <mergeCell ref="D44:D45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C46:C47"/>
    <mergeCell ref="D46:D47"/>
    <mergeCell ref="E46:E47"/>
    <mergeCell ref="F46:F47"/>
    <mergeCell ref="G50:G51"/>
    <mergeCell ref="H50:H51"/>
    <mergeCell ref="C48:C49"/>
    <mergeCell ref="D48:D49"/>
    <mergeCell ref="C50:C51"/>
    <mergeCell ref="D50:D51"/>
    <mergeCell ref="E50:E51"/>
    <mergeCell ref="F50:F51"/>
    <mergeCell ref="C52:C53"/>
    <mergeCell ref="D52:D53"/>
    <mergeCell ref="E52:E53"/>
    <mergeCell ref="F52:F53"/>
    <mergeCell ref="G56:G57"/>
    <mergeCell ref="H56:H57"/>
    <mergeCell ref="C54:C55"/>
    <mergeCell ref="D54:D55"/>
    <mergeCell ref="E54:E55"/>
    <mergeCell ref="F54:F55"/>
    <mergeCell ref="G52:G53"/>
    <mergeCell ref="H52:H53"/>
    <mergeCell ref="G54:G55"/>
    <mergeCell ref="H54:H55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C60:C61"/>
    <mergeCell ref="D60:D61"/>
    <mergeCell ref="E60:E61"/>
    <mergeCell ref="F60:F61"/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23"/>
  <sheetViews>
    <sheetView workbookViewId="0" topLeftCell="F100">
      <selection activeCell="I104" sqref="I104:P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97" t="s">
        <v>27</v>
      </c>
      <c r="B1" s="397"/>
      <c r="C1" s="397"/>
      <c r="D1" s="397"/>
      <c r="E1" s="397"/>
      <c r="F1" s="397"/>
      <c r="G1" s="397"/>
      <c r="H1" s="397"/>
      <c r="I1" s="397" t="s">
        <v>27</v>
      </c>
      <c r="J1" s="397"/>
      <c r="K1" s="397"/>
      <c r="L1" s="397"/>
      <c r="M1" s="397"/>
      <c r="N1" s="397"/>
      <c r="O1" s="397"/>
      <c r="P1" s="397"/>
      <c r="Q1" s="1"/>
      <c r="R1" s="1"/>
      <c r="S1" s="1"/>
      <c r="T1" s="1"/>
    </row>
    <row r="2" spans="1:20" ht="17.25" customHeight="1">
      <c r="A2" s="16" t="s">
        <v>34</v>
      </c>
      <c r="B2" s="2" t="s">
        <v>13</v>
      </c>
      <c r="C2" s="2"/>
      <c r="D2" s="2"/>
      <c r="E2" s="113" t="str">
        <f>'пр.взвешивания'!G3</f>
        <v>в.к. 60    кг</v>
      </c>
      <c r="F2" s="2"/>
      <c r="G2" s="2"/>
      <c r="H2" s="2"/>
      <c r="I2" s="16" t="s">
        <v>38</v>
      </c>
      <c r="J2" s="2" t="s">
        <v>13</v>
      </c>
      <c r="K2" s="2"/>
      <c r="L2" s="2"/>
      <c r="M2" s="113" t="str">
        <f>E2</f>
        <v>в.к. 60    кг</v>
      </c>
      <c r="N2" s="2"/>
      <c r="O2" s="2"/>
      <c r="P2" s="2"/>
      <c r="Q2" s="1"/>
      <c r="R2" s="1"/>
      <c r="S2" s="1"/>
      <c r="T2" s="1"/>
    </row>
    <row r="3" spans="1:20" ht="12.75" customHeight="1">
      <c r="A3" s="342" t="s">
        <v>0</v>
      </c>
      <c r="B3" s="342" t="s">
        <v>1</v>
      </c>
      <c r="C3" s="342" t="s">
        <v>2</v>
      </c>
      <c r="D3" s="342" t="s">
        <v>3</v>
      </c>
      <c r="E3" s="342" t="s">
        <v>9</v>
      </c>
      <c r="F3" s="342" t="s">
        <v>10</v>
      </c>
      <c r="G3" s="342" t="s">
        <v>11</v>
      </c>
      <c r="H3" s="402" t="s">
        <v>12</v>
      </c>
      <c r="I3" s="342" t="s">
        <v>0</v>
      </c>
      <c r="J3" s="342" t="s">
        <v>1</v>
      </c>
      <c r="K3" s="342" t="s">
        <v>2</v>
      </c>
      <c r="L3" s="342" t="s">
        <v>3</v>
      </c>
      <c r="M3" s="342" t="s">
        <v>9</v>
      </c>
      <c r="N3" s="342" t="s">
        <v>10</v>
      </c>
      <c r="O3" s="342" t="s">
        <v>11</v>
      </c>
      <c r="P3" s="402" t="s">
        <v>12</v>
      </c>
      <c r="Q3" s="1"/>
      <c r="R3" s="1"/>
      <c r="S3" s="1"/>
      <c r="T3" s="1"/>
    </row>
    <row r="4" spans="1:20" ht="12.75">
      <c r="A4" s="205"/>
      <c r="B4" s="205"/>
      <c r="C4" s="205"/>
      <c r="D4" s="205"/>
      <c r="E4" s="205"/>
      <c r="F4" s="205"/>
      <c r="G4" s="205"/>
      <c r="H4" s="192"/>
      <c r="I4" s="205"/>
      <c r="J4" s="205"/>
      <c r="K4" s="205"/>
      <c r="L4" s="205"/>
      <c r="M4" s="205"/>
      <c r="N4" s="205"/>
      <c r="O4" s="205"/>
      <c r="P4" s="192"/>
      <c r="Q4" s="1"/>
      <c r="R4" s="1"/>
      <c r="S4" s="1"/>
      <c r="T4" s="1"/>
    </row>
    <row r="5" spans="1:20" ht="12.75">
      <c r="A5" s="342">
        <v>1</v>
      </c>
      <c r="B5" s="383" t="str">
        <f>VLOOKUP(A5,'пр.взвешивания'!B1:G123,2,FALSE)</f>
        <v>КОСТЕНКО Яна Сергеевна</v>
      </c>
      <c r="C5" s="385" t="str">
        <f>VLOOKUP(A5,'пр.взвешивания'!B1:G100,3,FALSE)</f>
        <v>09.09.87 мсмк</v>
      </c>
      <c r="D5" s="385" t="str">
        <f>VLOOKUP(A5,'пр.взвешивания'!B1:G71,4,FALSE)</f>
        <v>ДВФО</v>
      </c>
      <c r="E5" s="347"/>
      <c r="F5" s="348"/>
      <c r="G5" s="349"/>
      <c r="H5" s="402"/>
      <c r="I5" s="342">
        <v>11</v>
      </c>
      <c r="J5" s="383" t="str">
        <f>VLOOKUP(I5,'пр.взвешивания'!B1:G106,2,FALSE)</f>
        <v>ЛОТФУЛЛИНА Гулия Робертовна</v>
      </c>
      <c r="K5" s="385" t="str">
        <f>VLOOKUP(I5,'пр.взвешивания'!B1:G118,3,FALSE)</f>
        <v>06.08.91 КМС</v>
      </c>
      <c r="L5" s="385" t="str">
        <f>VLOOKUP(I5,'пр.взвешивания'!B1:G137,4,FALSE)</f>
        <v>УФО</v>
      </c>
      <c r="M5" s="347"/>
      <c r="N5" s="348"/>
      <c r="O5" s="349"/>
      <c r="P5" s="402"/>
      <c r="Q5" s="1"/>
      <c r="R5" s="1"/>
      <c r="S5" s="1"/>
      <c r="T5" s="1"/>
    </row>
    <row r="6" spans="1:20" ht="12.75">
      <c r="A6" s="342"/>
      <c r="B6" s="384"/>
      <c r="C6" s="347"/>
      <c r="D6" s="347"/>
      <c r="E6" s="347"/>
      <c r="F6" s="347"/>
      <c r="G6" s="349"/>
      <c r="H6" s="402"/>
      <c r="I6" s="342"/>
      <c r="J6" s="384"/>
      <c r="K6" s="347"/>
      <c r="L6" s="347"/>
      <c r="M6" s="347"/>
      <c r="N6" s="347"/>
      <c r="O6" s="349"/>
      <c r="P6" s="402"/>
      <c r="Q6" s="1"/>
      <c r="R6" s="1"/>
      <c r="S6" s="1"/>
      <c r="T6" s="1"/>
    </row>
    <row r="7" spans="1:20" ht="12.75">
      <c r="A7" s="205">
        <v>2</v>
      </c>
      <c r="B7" s="383" t="str">
        <f>VLOOKUP(A7,'пр.взвешивания'!B1:G125,2,FALSE)</f>
        <v>КАЛЯЕВА Светлана Викторовна</v>
      </c>
      <c r="C7" s="385" t="str">
        <f>VLOOKUP(A7,'пр.взвешивания'!B1:G102,3,FALSE)</f>
        <v>27.06.82 кмс</v>
      </c>
      <c r="D7" s="385" t="str">
        <f>VLOOKUP(A7,'пр.взвешивания'!B1:G73,4,FALSE)</f>
        <v>МОС</v>
      </c>
      <c r="E7" s="381"/>
      <c r="F7" s="381"/>
      <c r="G7" s="205"/>
      <c r="H7" s="192"/>
      <c r="I7" s="205">
        <v>12</v>
      </c>
      <c r="J7" s="383" t="str">
        <f>VLOOKUP(I7,'пр.взвешивания'!B1:G108,2,FALSE)</f>
        <v>КАБУЛОВА София Назимовна</v>
      </c>
      <c r="K7" s="385" t="str">
        <f>VLOOKUP(I7,'пр.взвешивания'!B1:G120,3,FALSE)</f>
        <v>29.05.89 кмс</v>
      </c>
      <c r="L7" s="385" t="str">
        <f>VLOOKUP(I7,'пр.взвешивания'!B1:G139,4,FALSE)</f>
        <v>С.П.</v>
      </c>
      <c r="M7" s="381"/>
      <c r="N7" s="381"/>
      <c r="O7" s="205"/>
      <c r="P7" s="192"/>
      <c r="Q7" s="1"/>
      <c r="R7" s="1"/>
      <c r="S7" s="1"/>
      <c r="T7" s="1"/>
    </row>
    <row r="8" spans="1:20" ht="13.5" thickBot="1">
      <c r="A8" s="394"/>
      <c r="B8" s="395"/>
      <c r="C8" s="396"/>
      <c r="D8" s="396"/>
      <c r="E8" s="393"/>
      <c r="F8" s="393"/>
      <c r="G8" s="394"/>
      <c r="H8" s="401"/>
      <c r="I8" s="394"/>
      <c r="J8" s="395"/>
      <c r="K8" s="396"/>
      <c r="L8" s="396"/>
      <c r="M8" s="393"/>
      <c r="N8" s="393"/>
      <c r="O8" s="394"/>
      <c r="P8" s="401"/>
      <c r="Q8" s="1"/>
      <c r="R8" s="1"/>
      <c r="S8" s="1"/>
      <c r="T8" s="1"/>
    </row>
    <row r="9" spans="1:20" ht="12.75">
      <c r="A9" s="398">
        <v>3</v>
      </c>
      <c r="B9" s="391" t="str">
        <f>VLOOKUP(A9,'пр.взвешивания'!B1:G127,2,FALSE)</f>
        <v>БАРКОВСКАЯ Надежда Александровна</v>
      </c>
      <c r="C9" s="392" t="str">
        <f>VLOOKUP(A9,'пр.взвешивания'!B1:G104,3,FALSE)</f>
        <v>25.8.88 МС</v>
      </c>
      <c r="D9" s="392" t="str">
        <f>VLOOKUP(A9,'пр.взвешивания'!B1:G75,4,FALSE)</f>
        <v>ЦФО</v>
      </c>
      <c r="E9" s="398" t="s">
        <v>28</v>
      </c>
      <c r="F9" s="399"/>
      <c r="G9" s="398"/>
      <c r="H9" s="400"/>
      <c r="I9" s="398">
        <v>13</v>
      </c>
      <c r="J9" s="391" t="str">
        <f>VLOOKUP(I9,'пр.взвешивания'!B1:G110,2,FALSE)</f>
        <v>СЫЧЕВА Юлия Борисовна</v>
      </c>
      <c r="K9" s="392" t="str">
        <f>VLOOKUP(I9,'пр.взвешивания'!B1:G122,3,FALSE)</f>
        <v>09.12.89 КМС</v>
      </c>
      <c r="L9" s="392" t="str">
        <f>VLOOKUP(I9,'пр.взвешивания'!B1:G141,4,FALSE)</f>
        <v>МОС</v>
      </c>
      <c r="M9" s="398" t="s">
        <v>28</v>
      </c>
      <c r="N9" s="399"/>
      <c r="O9" s="398"/>
      <c r="P9" s="400"/>
      <c r="Q9" s="1"/>
      <c r="R9" s="1"/>
      <c r="S9" s="1"/>
      <c r="T9" s="1"/>
    </row>
    <row r="10" spans="1:20" ht="12.75">
      <c r="A10" s="206"/>
      <c r="B10" s="384"/>
      <c r="C10" s="347"/>
      <c r="D10" s="347"/>
      <c r="E10" s="206"/>
      <c r="F10" s="382"/>
      <c r="G10" s="206"/>
      <c r="H10" s="194"/>
      <c r="I10" s="206"/>
      <c r="J10" s="384"/>
      <c r="K10" s="347"/>
      <c r="L10" s="347"/>
      <c r="M10" s="206"/>
      <c r="N10" s="382"/>
      <c r="O10" s="206"/>
      <c r="P10" s="194"/>
      <c r="Q10" s="1"/>
      <c r="R10" s="1"/>
      <c r="S10" s="1"/>
      <c r="T10" s="1"/>
    </row>
    <row r="11" spans="1:20" ht="18" customHeight="1">
      <c r="A11" s="16" t="s">
        <v>34</v>
      </c>
      <c r="B11" s="2" t="s">
        <v>14</v>
      </c>
      <c r="C11" s="5"/>
      <c r="D11" s="5"/>
      <c r="E11" s="113" t="str">
        <f>E2</f>
        <v>в.к. 60    кг</v>
      </c>
      <c r="F11" s="3"/>
      <c r="G11" s="3"/>
      <c r="H11" s="3"/>
      <c r="I11" s="16" t="s">
        <v>38</v>
      </c>
      <c r="J11" s="2" t="s">
        <v>14</v>
      </c>
      <c r="K11" s="5"/>
      <c r="L11" s="5"/>
      <c r="M11" s="113" t="str">
        <f>E11</f>
        <v>в.к. 60    кг</v>
      </c>
      <c r="N11" s="3"/>
      <c r="O11" s="3"/>
      <c r="P11" s="3"/>
      <c r="Q11" s="1"/>
      <c r="R11" s="1"/>
      <c r="S11" s="1"/>
      <c r="T11" s="1"/>
    </row>
    <row r="12" spans="1:20" ht="12.75">
      <c r="A12" s="342">
        <v>1</v>
      </c>
      <c r="B12" s="383" t="str">
        <f>VLOOKUP(A12,'пр.взвешивания'!B1:G130,2,FALSE)</f>
        <v>КОСТЕНКО Яна Сергеевна</v>
      </c>
      <c r="C12" s="385" t="str">
        <f>VLOOKUP(A12,'пр.взвешивания'!B1:G107,3,FALSE)</f>
        <v>09.09.87 мсмк</v>
      </c>
      <c r="D12" s="385" t="str">
        <f>VLOOKUP(A12,'пр.взвешивания'!B1:G78,4,FALSE)</f>
        <v>ДВФО</v>
      </c>
      <c r="E12" s="347"/>
      <c r="F12" s="347"/>
      <c r="G12" s="349"/>
      <c r="H12" s="402"/>
      <c r="I12" s="342">
        <v>11</v>
      </c>
      <c r="J12" s="383" t="str">
        <f>VLOOKUP(I12,'пр.взвешивания'!B1:G113,2,FALSE)</f>
        <v>ЛОТФУЛЛИНА Гулия Робертовна</v>
      </c>
      <c r="K12" s="385" t="str">
        <f>VLOOKUP(I12,'пр.взвешивания'!B1:G125,3,FALSE)</f>
        <v>06.08.91 КМС</v>
      </c>
      <c r="L12" s="385" t="str">
        <f>VLOOKUP(I12,'пр.взвешивания'!B1:G144,4,FALSE)</f>
        <v>УФО</v>
      </c>
      <c r="M12" s="347"/>
      <c r="N12" s="347"/>
      <c r="O12" s="349"/>
      <c r="P12" s="402"/>
      <c r="Q12" s="1"/>
      <c r="R12" s="1"/>
      <c r="S12" s="1"/>
      <c r="T12" s="1"/>
    </row>
    <row r="13" spans="1:20" ht="12.75">
      <c r="A13" s="342"/>
      <c r="B13" s="384"/>
      <c r="C13" s="347"/>
      <c r="D13" s="347"/>
      <c r="E13" s="347"/>
      <c r="F13" s="347"/>
      <c r="G13" s="349"/>
      <c r="H13" s="402"/>
      <c r="I13" s="342"/>
      <c r="J13" s="384"/>
      <c r="K13" s="347"/>
      <c r="L13" s="347"/>
      <c r="M13" s="347"/>
      <c r="N13" s="347"/>
      <c r="O13" s="349"/>
      <c r="P13" s="402"/>
      <c r="Q13" s="1"/>
      <c r="R13" s="1"/>
      <c r="S13" s="1"/>
      <c r="T13" s="1"/>
    </row>
    <row r="14" spans="1:20" ht="12.75">
      <c r="A14" s="205">
        <v>3</v>
      </c>
      <c r="B14" s="383" t="str">
        <f>VLOOKUP(A14,'пр.взвешивания'!B1:G132,2,FALSE)</f>
        <v>БАРКОВСКАЯ Надежда Александровна</v>
      </c>
      <c r="C14" s="385" t="str">
        <f>VLOOKUP(A14,'пр.взвешивания'!B1:G109,3,FALSE)</f>
        <v>25.8.88 МС</v>
      </c>
      <c r="D14" s="385" t="str">
        <f>VLOOKUP(A14,'пр.взвешивания'!B1:G80,4,FALSE)</f>
        <v>ЦФО</v>
      </c>
      <c r="E14" s="381"/>
      <c r="F14" s="381"/>
      <c r="G14" s="205"/>
      <c r="H14" s="192"/>
      <c r="I14" s="205">
        <v>13</v>
      </c>
      <c r="J14" s="383" t="str">
        <f>VLOOKUP(I14,'пр.взвешивания'!B1:G115,2,FALSE)</f>
        <v>СЫЧЕВА Юлия Борисовна</v>
      </c>
      <c r="K14" s="385" t="str">
        <f>VLOOKUP(I14,'пр.взвешивания'!B1:G127,3,FALSE)</f>
        <v>09.12.89 КМС</v>
      </c>
      <c r="L14" s="385" t="str">
        <f>VLOOKUP(I14,'пр.взвешивания'!B1:G146,4,FALSE)</f>
        <v>МОС</v>
      </c>
      <c r="M14" s="381"/>
      <c r="N14" s="381"/>
      <c r="O14" s="205"/>
      <c r="P14" s="192"/>
      <c r="Q14" s="1"/>
      <c r="R14" s="1"/>
      <c r="S14" s="1"/>
      <c r="T14" s="1"/>
    </row>
    <row r="15" spans="1:20" ht="13.5" thickBot="1">
      <c r="A15" s="394"/>
      <c r="B15" s="395"/>
      <c r="C15" s="396"/>
      <c r="D15" s="396"/>
      <c r="E15" s="393"/>
      <c r="F15" s="393"/>
      <c r="G15" s="394"/>
      <c r="H15" s="401"/>
      <c r="I15" s="394"/>
      <c r="J15" s="395"/>
      <c r="K15" s="396"/>
      <c r="L15" s="396"/>
      <c r="M15" s="393"/>
      <c r="N15" s="393"/>
      <c r="O15" s="394"/>
      <c r="P15" s="401"/>
      <c r="Q15" s="1"/>
      <c r="R15" s="1"/>
      <c r="S15" s="1"/>
      <c r="T15" s="1"/>
    </row>
    <row r="16" spans="1:20" ht="12.75">
      <c r="A16" s="398">
        <v>2</v>
      </c>
      <c r="B16" s="391" t="str">
        <f>VLOOKUP(A16,'пр.взвешивания'!B1:G134,2,FALSE)</f>
        <v>КАЛЯЕВА Светлана Викторовна</v>
      </c>
      <c r="C16" s="392" t="str">
        <f>VLOOKUP(A16,'пр.взвешивания'!B1:G111,3,FALSE)</f>
        <v>27.06.82 кмс</v>
      </c>
      <c r="D16" s="392" t="str">
        <f>VLOOKUP(A16,'пр.взвешивания'!B1:G82,4,FALSE)</f>
        <v>МОС</v>
      </c>
      <c r="E16" s="398" t="s">
        <v>28</v>
      </c>
      <c r="F16" s="399"/>
      <c r="G16" s="398"/>
      <c r="H16" s="400"/>
      <c r="I16" s="398">
        <v>12</v>
      </c>
      <c r="J16" s="391" t="str">
        <f>VLOOKUP(I16,'пр.взвешивания'!B1:G117,2,FALSE)</f>
        <v>КАБУЛОВА София Назимовна</v>
      </c>
      <c r="K16" s="392" t="str">
        <f>VLOOKUP(I16,'пр.взвешивания'!B1:G129,3,FALSE)</f>
        <v>29.05.89 кмс</v>
      </c>
      <c r="L16" s="392" t="str">
        <f>VLOOKUP(I16,'пр.взвешивания'!B1:G148,4,FALSE)</f>
        <v>С.П.</v>
      </c>
      <c r="M16" s="398" t="s">
        <v>28</v>
      </c>
      <c r="N16" s="399"/>
      <c r="O16" s="398"/>
      <c r="P16" s="400"/>
      <c r="Q16" s="1"/>
      <c r="R16" s="1"/>
      <c r="S16" s="1"/>
      <c r="T16" s="1"/>
    </row>
    <row r="17" spans="1:20" ht="12.75">
      <c r="A17" s="206"/>
      <c r="B17" s="384"/>
      <c r="C17" s="347"/>
      <c r="D17" s="347"/>
      <c r="E17" s="206"/>
      <c r="F17" s="382"/>
      <c r="G17" s="206"/>
      <c r="H17" s="194"/>
      <c r="I17" s="206"/>
      <c r="J17" s="384"/>
      <c r="K17" s="347"/>
      <c r="L17" s="347"/>
      <c r="M17" s="206"/>
      <c r="N17" s="382"/>
      <c r="O17" s="206"/>
      <c r="P17" s="194"/>
      <c r="Q17" s="1"/>
      <c r="R17" s="1"/>
      <c r="S17" s="1"/>
      <c r="T17" s="1"/>
    </row>
    <row r="18" spans="1:20" ht="21" customHeight="1">
      <c r="A18" s="16" t="s">
        <v>34</v>
      </c>
      <c r="B18" s="2" t="s">
        <v>15</v>
      </c>
      <c r="C18" s="5"/>
      <c r="D18" s="5"/>
      <c r="E18" s="113" t="str">
        <f>E11</f>
        <v>в.к. 60    кг</v>
      </c>
      <c r="F18" s="3"/>
      <c r="G18" s="3"/>
      <c r="H18" s="3"/>
      <c r="I18" s="16" t="s">
        <v>38</v>
      </c>
      <c r="J18" s="2" t="s">
        <v>15</v>
      </c>
      <c r="K18" s="5"/>
      <c r="L18" s="5"/>
      <c r="M18" s="113" t="str">
        <f>E18</f>
        <v>в.к. 60    кг</v>
      </c>
      <c r="N18" s="3"/>
      <c r="O18" s="3"/>
      <c r="P18" s="3"/>
      <c r="Q18" s="1"/>
      <c r="R18" s="1"/>
      <c r="S18" s="1"/>
      <c r="T18" s="1"/>
    </row>
    <row r="19" spans="1:20" ht="12.75">
      <c r="A19" s="342">
        <v>3</v>
      </c>
      <c r="B19" s="383" t="str">
        <f>VLOOKUP(A19,'пр.взвешивания'!B1:G137,2,FALSE)</f>
        <v>БАРКОВСКАЯ Надежда Александровна</v>
      </c>
      <c r="C19" s="385" t="str">
        <f>VLOOKUP(A19,'пр.взвешивания'!B1:G114,3,FALSE)</f>
        <v>25.8.88 МС</v>
      </c>
      <c r="D19" s="385" t="str">
        <f>VLOOKUP(A19,'пр.взвешивания'!B1:G85,4,FALSE)</f>
        <v>ЦФО</v>
      </c>
      <c r="E19" s="347"/>
      <c r="F19" s="347"/>
      <c r="G19" s="342"/>
      <c r="H19" s="402"/>
      <c r="I19" s="342">
        <v>13</v>
      </c>
      <c r="J19" s="383" t="str">
        <f>VLOOKUP(I19,'пр.взвешивания'!B1:G120,2,FALSE)</f>
        <v>СЫЧЕВА Юлия Борисовна</v>
      </c>
      <c r="K19" s="385" t="str">
        <f>VLOOKUP(I19,'пр.взвешивания'!B1:G132,3,FALSE)</f>
        <v>09.12.89 КМС</v>
      </c>
      <c r="L19" s="385" t="str">
        <f>VLOOKUP(I19,'пр.взвешивания'!B1:G151,4,FALSE)</f>
        <v>МОС</v>
      </c>
      <c r="M19" s="347"/>
      <c r="N19" s="347"/>
      <c r="O19" s="342"/>
      <c r="P19" s="402"/>
      <c r="Q19" s="1"/>
      <c r="R19" s="1"/>
      <c r="S19" s="1"/>
      <c r="T19" s="1"/>
    </row>
    <row r="20" spans="1:20" ht="12.75">
      <c r="A20" s="342"/>
      <c r="B20" s="384"/>
      <c r="C20" s="347"/>
      <c r="D20" s="347"/>
      <c r="E20" s="347"/>
      <c r="F20" s="347"/>
      <c r="G20" s="342"/>
      <c r="H20" s="402"/>
      <c r="I20" s="342"/>
      <c r="J20" s="384"/>
      <c r="K20" s="347"/>
      <c r="L20" s="347"/>
      <c r="M20" s="347"/>
      <c r="N20" s="347"/>
      <c r="O20" s="342"/>
      <c r="P20" s="402"/>
      <c r="Q20" s="1"/>
      <c r="R20" s="1"/>
      <c r="S20" s="1"/>
      <c r="T20" s="1"/>
    </row>
    <row r="21" spans="1:20" ht="12.75">
      <c r="A21" s="205">
        <v>2</v>
      </c>
      <c r="B21" s="383" t="str">
        <f>VLOOKUP(A21,'пр.взвешивания'!B1:G139,2,FALSE)</f>
        <v>КАЛЯЕВА Светлана Викторовна</v>
      </c>
      <c r="C21" s="385" t="str">
        <f>VLOOKUP(A21,'пр.взвешивания'!B1:G116,3,FALSE)</f>
        <v>27.06.82 кмс</v>
      </c>
      <c r="D21" s="385" t="str">
        <f>VLOOKUP(A21,'пр.взвешивания'!B1:G87,4,FALSE)</f>
        <v>МОС</v>
      </c>
      <c r="E21" s="381"/>
      <c r="F21" s="381"/>
      <c r="G21" s="205"/>
      <c r="H21" s="192"/>
      <c r="I21" s="205">
        <v>12</v>
      </c>
      <c r="J21" s="383" t="str">
        <f>VLOOKUP(I21,'пр.взвешивания'!B1:G122,2,FALSE)</f>
        <v>КАБУЛОВА София Назимовна</v>
      </c>
      <c r="K21" s="385" t="str">
        <f>VLOOKUP(I21,'пр.взвешивания'!B1:G134,3,FALSE)</f>
        <v>29.05.89 кмс</v>
      </c>
      <c r="L21" s="385" t="str">
        <f>VLOOKUP(I21,'пр.взвешивания'!B1:G153,4,FALSE)</f>
        <v>С.П.</v>
      </c>
      <c r="M21" s="381"/>
      <c r="N21" s="381"/>
      <c r="O21" s="205"/>
      <c r="P21" s="192"/>
      <c r="Q21" s="1"/>
      <c r="R21" s="1"/>
      <c r="S21" s="1"/>
      <c r="T21" s="1"/>
    </row>
    <row r="22" spans="1:20" ht="13.5" thickBot="1">
      <c r="A22" s="394"/>
      <c r="B22" s="395"/>
      <c r="C22" s="396"/>
      <c r="D22" s="396"/>
      <c r="E22" s="393"/>
      <c r="F22" s="393"/>
      <c r="G22" s="394"/>
      <c r="H22" s="401"/>
      <c r="I22" s="394"/>
      <c r="J22" s="395"/>
      <c r="K22" s="396"/>
      <c r="L22" s="396"/>
      <c r="M22" s="393"/>
      <c r="N22" s="393"/>
      <c r="O22" s="394"/>
      <c r="P22" s="401"/>
      <c r="Q22" s="1"/>
      <c r="R22" s="1"/>
      <c r="S22" s="1"/>
      <c r="T22" s="1"/>
    </row>
    <row r="23" spans="1:20" ht="12.75">
      <c r="A23" s="398">
        <v>1</v>
      </c>
      <c r="B23" s="391" t="str">
        <f>VLOOKUP(A23,'пр.взвешивания'!B1:G141,2,FALSE)</f>
        <v>КОСТЕНКО Яна Сергеевна</v>
      </c>
      <c r="C23" s="392" t="str">
        <f>VLOOKUP(A23,'пр.взвешивания'!B1:G118,3,FALSE)</f>
        <v>09.09.87 мсмк</v>
      </c>
      <c r="D23" s="392" t="str">
        <f>VLOOKUP(A23,'пр.взвешивания'!B1:G89,4,FALSE)</f>
        <v>ДВФО</v>
      </c>
      <c r="E23" s="398" t="s">
        <v>28</v>
      </c>
      <c r="F23" s="399"/>
      <c r="G23" s="398"/>
      <c r="H23" s="400"/>
      <c r="I23" s="398">
        <v>11</v>
      </c>
      <c r="J23" s="391" t="str">
        <f>VLOOKUP(I23,'пр.взвешивания'!B1:G124,2,FALSE)</f>
        <v>ЛОТФУЛЛИНА Гулия Робертовна</v>
      </c>
      <c r="K23" s="392" t="str">
        <f>VLOOKUP(I23,'пр.взвешивания'!B1:G136,3,FALSE)</f>
        <v>06.08.91 КМС</v>
      </c>
      <c r="L23" s="392" t="str">
        <f>VLOOKUP(I23,'пр.взвешивания'!B1:G155,4,FALSE)</f>
        <v>УФО</v>
      </c>
      <c r="M23" s="398" t="s">
        <v>28</v>
      </c>
      <c r="N23" s="399"/>
      <c r="O23" s="398"/>
      <c r="P23" s="400"/>
      <c r="Q23" s="1"/>
      <c r="R23" s="1"/>
      <c r="S23" s="1"/>
      <c r="T23" s="1"/>
    </row>
    <row r="24" spans="1:20" ht="12.75">
      <c r="A24" s="206"/>
      <c r="B24" s="384"/>
      <c r="C24" s="347"/>
      <c r="D24" s="347"/>
      <c r="E24" s="206"/>
      <c r="F24" s="382"/>
      <c r="G24" s="206"/>
      <c r="H24" s="194"/>
      <c r="I24" s="206"/>
      <c r="J24" s="384"/>
      <c r="K24" s="347"/>
      <c r="L24" s="347"/>
      <c r="M24" s="206"/>
      <c r="N24" s="382"/>
      <c r="O24" s="206"/>
      <c r="P24" s="194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18" customHeight="1">
      <c r="A26" s="16" t="s">
        <v>35</v>
      </c>
      <c r="B26" s="2" t="s">
        <v>13</v>
      </c>
      <c r="C26" s="2"/>
      <c r="D26" s="2"/>
      <c r="E26" s="113" t="str">
        <f>E18</f>
        <v>в.к. 60    кг</v>
      </c>
      <c r="F26" s="2"/>
      <c r="G26" s="2"/>
      <c r="H26" s="2"/>
      <c r="I26" s="16" t="s">
        <v>39</v>
      </c>
      <c r="J26" s="2" t="s">
        <v>13</v>
      </c>
      <c r="K26" s="2"/>
      <c r="L26" s="2"/>
      <c r="M26" s="113" t="str">
        <f>M18</f>
        <v>в.к. 60    кг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342" t="s">
        <v>0</v>
      </c>
      <c r="B27" s="342" t="s">
        <v>1</v>
      </c>
      <c r="C27" s="342" t="s">
        <v>2</v>
      </c>
      <c r="D27" s="342" t="s">
        <v>3</v>
      </c>
      <c r="E27" s="342" t="s">
        <v>9</v>
      </c>
      <c r="F27" s="342" t="s">
        <v>10</v>
      </c>
      <c r="G27" s="342" t="s">
        <v>11</v>
      </c>
      <c r="H27" s="402" t="s">
        <v>12</v>
      </c>
      <c r="I27" s="342" t="s">
        <v>0</v>
      </c>
      <c r="J27" s="342" t="s">
        <v>1</v>
      </c>
      <c r="K27" s="342" t="s">
        <v>2</v>
      </c>
      <c r="L27" s="342" t="s">
        <v>3</v>
      </c>
      <c r="M27" s="342" t="s">
        <v>9</v>
      </c>
      <c r="N27" s="342" t="s">
        <v>10</v>
      </c>
      <c r="O27" s="342" t="s">
        <v>11</v>
      </c>
      <c r="P27" s="402" t="s">
        <v>12</v>
      </c>
      <c r="Q27" s="1"/>
      <c r="R27" s="1"/>
      <c r="S27" s="1"/>
      <c r="T27" s="1"/>
    </row>
    <row r="28" spans="1:20" ht="12.75">
      <c r="A28" s="205"/>
      <c r="B28" s="205"/>
      <c r="C28" s="205"/>
      <c r="D28" s="205"/>
      <c r="E28" s="205"/>
      <c r="F28" s="205"/>
      <c r="G28" s="205"/>
      <c r="H28" s="192"/>
      <c r="I28" s="205"/>
      <c r="J28" s="205"/>
      <c r="K28" s="205"/>
      <c r="L28" s="205"/>
      <c r="M28" s="205"/>
      <c r="N28" s="205"/>
      <c r="O28" s="205"/>
      <c r="P28" s="192"/>
      <c r="Q28" s="1"/>
      <c r="R28" s="1"/>
      <c r="S28" s="1"/>
      <c r="T28" s="1"/>
    </row>
    <row r="29" spans="1:20" ht="12.75">
      <c r="A29" s="342">
        <v>4</v>
      </c>
      <c r="B29" s="383" t="str">
        <f>VLOOKUP(A29,'пр.взвешивания'!B1:G147,2,FALSE)</f>
        <v>БУРЦЕВА Светлана Викторовна</v>
      </c>
      <c r="C29" s="385" t="str">
        <f>VLOOKUP(A29,'пр.взвешивания'!B1:G124,3,FALSE)</f>
        <v>14.11.84 мс</v>
      </c>
      <c r="D29" s="385" t="str">
        <f>VLOOKUP(A29,'пр.взвешивания'!B1:G95,4,FALSE)</f>
        <v>ПФО</v>
      </c>
      <c r="E29" s="347"/>
      <c r="F29" s="347"/>
      <c r="G29" s="342"/>
      <c r="H29" s="402"/>
      <c r="I29" s="342">
        <v>14</v>
      </c>
      <c r="J29" s="383" t="str">
        <f>VLOOKUP(I29,'пр.взвешивания'!B1:G130,2,FALSE)</f>
        <v>НАЙДЕНКО Дарья Александровна</v>
      </c>
      <c r="K29" s="385" t="str">
        <f>VLOOKUP(I29,'пр.взвешивания'!B1:G142,3,FALSE)</f>
        <v>12.05.93 КМС</v>
      </c>
      <c r="L29" s="385" t="str">
        <f>VLOOKUP(I29,'пр.взвешивания'!B1:G161,4,FALSE)</f>
        <v>ЮФО</v>
      </c>
      <c r="M29" s="347"/>
      <c r="N29" s="347"/>
      <c r="O29" s="342"/>
      <c r="P29" s="402"/>
      <c r="Q29" s="1"/>
      <c r="R29" s="1"/>
      <c r="S29" s="1"/>
      <c r="T29" s="1"/>
    </row>
    <row r="30" spans="1:20" ht="12.75">
      <c r="A30" s="342"/>
      <c r="B30" s="384"/>
      <c r="C30" s="347"/>
      <c r="D30" s="347"/>
      <c r="E30" s="347"/>
      <c r="F30" s="347"/>
      <c r="G30" s="342"/>
      <c r="H30" s="402"/>
      <c r="I30" s="342"/>
      <c r="J30" s="384"/>
      <c r="K30" s="347"/>
      <c r="L30" s="347"/>
      <c r="M30" s="347"/>
      <c r="N30" s="347"/>
      <c r="O30" s="342"/>
      <c r="P30" s="402"/>
      <c r="Q30" s="1"/>
      <c r="R30" s="1"/>
      <c r="S30" s="1"/>
      <c r="T30" s="1"/>
    </row>
    <row r="31" spans="1:20" ht="12.75">
      <c r="A31" s="205">
        <v>5</v>
      </c>
      <c r="B31" s="383" t="str">
        <f>VLOOKUP(A31,'пр.взвешивания'!B1:G149,2,FALSE)</f>
        <v>БЕРЕЖНАЯ Ксения Сергеевна</v>
      </c>
      <c r="C31" s="385" t="str">
        <f>VLOOKUP(A31,'пр.взвешивания'!B1:G126,3,FALSE)</f>
        <v>23.12.91 МС</v>
      </c>
      <c r="D31" s="385" t="str">
        <f>VLOOKUP(A31,'пр.взвешивания'!B1:G97,4,FALSE)</f>
        <v>СФО</v>
      </c>
      <c r="E31" s="381"/>
      <c r="F31" s="381"/>
      <c r="G31" s="205"/>
      <c r="H31" s="192"/>
      <c r="I31" s="205">
        <v>15</v>
      </c>
      <c r="J31" s="383" t="str">
        <f>VLOOKUP(I31,'пр.взвешивания'!B1:G132,2,FALSE)</f>
        <v>ОНОПРИЕНКО Екатерина Андреевна</v>
      </c>
      <c r="K31" s="385" t="str">
        <f>VLOOKUP(I31,'пр.взвешивания'!B1:G144,3,FALSE)</f>
        <v>14.08.87 мсмк</v>
      </c>
      <c r="L31" s="385" t="str">
        <f>VLOOKUP(I31,'пр.взвешивания'!B1:G163,4,FALSE)</f>
        <v>ПФО</v>
      </c>
      <c r="M31" s="381"/>
      <c r="N31" s="381"/>
      <c r="O31" s="205"/>
      <c r="P31" s="192"/>
      <c r="Q31" s="1"/>
      <c r="R31" s="1"/>
      <c r="S31" s="1"/>
      <c r="T31" s="1"/>
    </row>
    <row r="32" spans="1:20" ht="12.75">
      <c r="A32" s="206"/>
      <c r="B32" s="384"/>
      <c r="C32" s="347"/>
      <c r="D32" s="347"/>
      <c r="E32" s="382"/>
      <c r="F32" s="382"/>
      <c r="G32" s="206"/>
      <c r="H32" s="194"/>
      <c r="I32" s="206"/>
      <c r="J32" s="384"/>
      <c r="K32" s="347"/>
      <c r="L32" s="347"/>
      <c r="M32" s="382"/>
      <c r="N32" s="382"/>
      <c r="O32" s="206"/>
      <c r="P32" s="194"/>
      <c r="Q32" s="1"/>
      <c r="R32" s="1"/>
      <c r="S32" s="1"/>
      <c r="T32" s="1"/>
    </row>
    <row r="33" spans="1:20" ht="25.5" customHeight="1">
      <c r="A33" s="16" t="s">
        <v>36</v>
      </c>
      <c r="B33" s="2" t="s">
        <v>13</v>
      </c>
      <c r="C33" s="6"/>
      <c r="D33" s="6"/>
      <c r="E33" s="113" t="str">
        <f>E26</f>
        <v>в.к. 60    кг</v>
      </c>
      <c r="F33" s="3"/>
      <c r="G33" s="3"/>
      <c r="H33" s="3"/>
      <c r="I33" s="16" t="s">
        <v>40</v>
      </c>
      <c r="J33" s="2" t="s">
        <v>13</v>
      </c>
      <c r="K33" s="6"/>
      <c r="L33" s="6"/>
      <c r="M33" s="113" t="str">
        <f>M26</f>
        <v>в.к. 60    кг</v>
      </c>
      <c r="N33" s="3"/>
      <c r="O33" s="3"/>
      <c r="P33" s="3"/>
      <c r="Q33" s="1"/>
      <c r="R33" s="1"/>
      <c r="S33" s="1"/>
      <c r="T33" s="1"/>
    </row>
    <row r="34" spans="1:20" ht="12.75">
      <c r="A34" s="342">
        <v>6</v>
      </c>
      <c r="B34" s="383" t="str">
        <f>VLOOKUP(A34,'пр.взвешивания'!B1:G152,2,FALSE)</f>
        <v>КОНДРАТЬЕВА Олеся Викторовна</v>
      </c>
      <c r="C34" s="385" t="str">
        <f>VLOOKUP(A34,'пр.взвешивания'!B1:G129,3,FALSE)</f>
        <v>04.12.83 мсмк</v>
      </c>
      <c r="D34" s="385" t="str">
        <f>VLOOKUP(A34,'пр.взвешивания'!B1:G100,4,FALSE)</f>
        <v>СФО</v>
      </c>
      <c r="E34" s="347"/>
      <c r="F34" s="347"/>
      <c r="G34" s="342"/>
      <c r="H34" s="402"/>
      <c r="I34" s="342">
        <v>16</v>
      </c>
      <c r="J34" s="383" t="str">
        <f>VLOOKUP(I34,'пр.взвешивания'!B1:G135,2,FALSE)</f>
        <v>КОНДРАТЕНКО Ольга Сергеевна</v>
      </c>
      <c r="K34" s="385" t="str">
        <f>VLOOKUP(I34,'пр.взвешивания'!B1:G147,3,FALSE)</f>
        <v>22.11.93 КМС</v>
      </c>
      <c r="L34" s="385" t="str">
        <f>VLOOKUP(I34,'пр.взвешивания'!B1:G166,4,FALSE)</f>
        <v>МОС</v>
      </c>
      <c r="M34" s="347"/>
      <c r="N34" s="347"/>
      <c r="O34" s="342"/>
      <c r="P34" s="342"/>
      <c r="Q34" s="1"/>
      <c r="R34" s="1"/>
      <c r="S34" s="1"/>
      <c r="T34" s="1"/>
    </row>
    <row r="35" spans="1:20" ht="12.75">
      <c r="A35" s="342"/>
      <c r="B35" s="384"/>
      <c r="C35" s="347"/>
      <c r="D35" s="347"/>
      <c r="E35" s="347"/>
      <c r="F35" s="347"/>
      <c r="G35" s="342"/>
      <c r="H35" s="402"/>
      <c r="I35" s="342"/>
      <c r="J35" s="384"/>
      <c r="K35" s="347"/>
      <c r="L35" s="347"/>
      <c r="M35" s="347"/>
      <c r="N35" s="347"/>
      <c r="O35" s="342"/>
      <c r="P35" s="342"/>
      <c r="Q35" s="1"/>
      <c r="R35" s="1"/>
      <c r="S35" s="1"/>
      <c r="T35" s="1"/>
    </row>
    <row r="36" spans="1:20" ht="12.75">
      <c r="A36" s="205">
        <v>7</v>
      </c>
      <c r="B36" s="383" t="str">
        <f>VLOOKUP(A36,'пр.взвешивания'!B1:G154,2,FALSE)</f>
        <v>АЛИЕВА Ольга Видадиевна</v>
      </c>
      <c r="C36" s="385" t="str">
        <f>VLOOKUP(A36,'пр.взвешивания'!B1:G131,3,FALSE)</f>
        <v>23.06.91 КМС</v>
      </c>
      <c r="D36" s="385" t="str">
        <f>VLOOKUP(A36,'пр.взвешивания'!B1:G102,4,FALSE)</f>
        <v>ЮФО</v>
      </c>
      <c r="E36" s="381"/>
      <c r="F36" s="381"/>
      <c r="G36" s="205"/>
      <c r="H36" s="192"/>
      <c r="I36" s="342">
        <v>17</v>
      </c>
      <c r="J36" s="383" t="str">
        <f>VLOOKUP(I36,'пр.взвешивания'!B1:G137,2,FALSE)</f>
        <v>БИНДЕР Ирина Владимировна</v>
      </c>
      <c r="K36" s="385" t="str">
        <f>VLOOKUP(I36,'пр.взвешивания'!B1:G149,3,FALSE)</f>
        <v>20.02.88 мсмк</v>
      </c>
      <c r="L36" s="385" t="str">
        <f>VLOOKUP(I36,'пр.взвешивания'!B1:G168,4,FALSE)</f>
        <v>ПФО</v>
      </c>
      <c r="M36" s="347"/>
      <c r="N36" s="347"/>
      <c r="O36" s="342"/>
      <c r="P36" s="342"/>
      <c r="Q36" s="1"/>
      <c r="R36" s="1"/>
      <c r="S36" s="1"/>
      <c r="T36" s="1"/>
    </row>
    <row r="37" spans="1:20" ht="13.5" thickBot="1">
      <c r="A37" s="394"/>
      <c r="B37" s="395"/>
      <c r="C37" s="396"/>
      <c r="D37" s="396"/>
      <c r="E37" s="393"/>
      <c r="F37" s="393"/>
      <c r="G37" s="394"/>
      <c r="H37" s="401"/>
      <c r="I37" s="342"/>
      <c r="J37" s="384"/>
      <c r="K37" s="347"/>
      <c r="L37" s="347"/>
      <c r="M37" s="347"/>
      <c r="N37" s="347"/>
      <c r="O37" s="342"/>
      <c r="P37" s="342"/>
      <c r="Q37" s="1"/>
      <c r="R37" s="1"/>
      <c r="S37" s="1"/>
      <c r="T37" s="1"/>
    </row>
    <row r="38" spans="1:20" ht="12.75">
      <c r="A38" s="398">
        <v>8</v>
      </c>
      <c r="B38" s="391" t="str">
        <f>VLOOKUP(A38,'пр.взвешивания'!B1:G156,2,FALSE)</f>
        <v>БЫСТРЕМОВИЧ Ирина Викторовна</v>
      </c>
      <c r="C38" s="392" t="str">
        <f>VLOOKUP(A38,'пр.взвешивания'!B1:G133,3,FALSE)</f>
        <v>20.01.92 МС</v>
      </c>
      <c r="D38" s="392" t="str">
        <f>VLOOKUP(A38,'пр.взвешивания'!B1:G104,4,FALSE)</f>
        <v>С.П.</v>
      </c>
      <c r="E38" s="398" t="s">
        <v>28</v>
      </c>
      <c r="F38" s="399"/>
      <c r="G38" s="398"/>
      <c r="H38" s="400"/>
      <c r="I38" s="403"/>
      <c r="J38" s="404"/>
      <c r="K38" s="245"/>
      <c r="L38" s="245"/>
      <c r="M38" s="403"/>
      <c r="N38" s="341"/>
      <c r="O38" s="403"/>
      <c r="P38" s="403"/>
      <c r="Q38" s="1"/>
      <c r="R38" s="1"/>
      <c r="S38" s="1"/>
      <c r="T38" s="1"/>
    </row>
    <row r="39" spans="1:20" ht="12.75">
      <c r="A39" s="206"/>
      <c r="B39" s="384"/>
      <c r="C39" s="347"/>
      <c r="D39" s="347"/>
      <c r="E39" s="206"/>
      <c r="F39" s="382"/>
      <c r="G39" s="206"/>
      <c r="H39" s="194"/>
      <c r="I39" s="403"/>
      <c r="J39" s="405"/>
      <c r="K39" s="341"/>
      <c r="L39" s="341"/>
      <c r="M39" s="403"/>
      <c r="N39" s="341"/>
      <c r="O39" s="403"/>
      <c r="P39" s="403"/>
      <c r="Q39" s="1"/>
      <c r="R39" s="1"/>
      <c r="S39" s="1"/>
      <c r="T39" s="1"/>
    </row>
    <row r="40" spans="1:20" ht="27" customHeight="1">
      <c r="A40" s="16" t="s">
        <v>36</v>
      </c>
      <c r="B40" s="2" t="s">
        <v>14</v>
      </c>
      <c r="C40" s="6"/>
      <c r="D40" s="6"/>
      <c r="E40" s="113" t="str">
        <f>E33</f>
        <v>в.к. 60    кг</v>
      </c>
      <c r="F40" s="3"/>
      <c r="G40" s="3"/>
      <c r="H40" s="3"/>
      <c r="I40" s="16" t="s">
        <v>41</v>
      </c>
      <c r="J40" s="2" t="s">
        <v>13</v>
      </c>
      <c r="K40" s="6"/>
      <c r="L40" s="6"/>
      <c r="M40" s="113" t="str">
        <f>M33</f>
        <v>в.к. 60    кг</v>
      </c>
      <c r="N40" s="3"/>
      <c r="O40" s="3"/>
      <c r="P40" s="3"/>
      <c r="Q40" s="1"/>
      <c r="R40" s="1"/>
      <c r="S40" s="1"/>
      <c r="T40" s="1"/>
    </row>
    <row r="41" spans="1:20" ht="12.75">
      <c r="A41" s="342">
        <v>6</v>
      </c>
      <c r="B41" s="383" t="str">
        <f>VLOOKUP(A41,'пр.взвешивания'!B1:G159,2,FALSE)</f>
        <v>КОНДРАТЬЕВА Олеся Викторовна</v>
      </c>
      <c r="C41" s="385" t="str">
        <f>VLOOKUP(A41,'пр.взвешивания'!B1:G136,3,FALSE)</f>
        <v>04.12.83 мсмк</v>
      </c>
      <c r="D41" s="385" t="str">
        <f>VLOOKUP(A41,'пр.взвешивания'!B1:G107,4,FALSE)</f>
        <v>СФО</v>
      </c>
      <c r="E41" s="347"/>
      <c r="F41" s="347"/>
      <c r="G41" s="342"/>
      <c r="H41" s="402"/>
      <c r="I41" s="342">
        <v>18</v>
      </c>
      <c r="J41" s="383" t="str">
        <f>VLOOKUP(I41,'пр.взвешивания'!B1:G142,2,FALSE)</f>
        <v>ВЛАСОВА Олеся Сергеевна</v>
      </c>
      <c r="K41" s="385" t="str">
        <f>VLOOKUP(I41,'пр.взвешивания'!B1:G154,3,FALSE)</f>
        <v>14.02.90 МС</v>
      </c>
      <c r="L41" s="385" t="str">
        <f>VLOOKUP(I41,'пр.взвешивания'!B1:G173,4,FALSE)</f>
        <v>СФО</v>
      </c>
      <c r="M41" s="347" t="s">
        <v>156</v>
      </c>
      <c r="N41" s="347"/>
      <c r="O41" s="342"/>
      <c r="P41" s="342"/>
      <c r="Q41" s="1"/>
      <c r="R41" s="1"/>
      <c r="S41" s="1"/>
      <c r="T41" s="1"/>
    </row>
    <row r="42" spans="1:20" ht="12.75">
      <c r="A42" s="342"/>
      <c r="B42" s="384"/>
      <c r="C42" s="347"/>
      <c r="D42" s="347"/>
      <c r="E42" s="347"/>
      <c r="F42" s="347"/>
      <c r="G42" s="342"/>
      <c r="H42" s="402"/>
      <c r="I42" s="342"/>
      <c r="J42" s="384"/>
      <c r="K42" s="347"/>
      <c r="L42" s="347"/>
      <c r="M42" s="347"/>
      <c r="N42" s="347"/>
      <c r="O42" s="342"/>
      <c r="P42" s="342"/>
      <c r="Q42" s="1"/>
      <c r="R42" s="1"/>
      <c r="S42" s="1"/>
      <c r="T42" s="1"/>
    </row>
    <row r="43" spans="1:20" ht="12.75">
      <c r="A43" s="205">
        <v>8</v>
      </c>
      <c r="B43" s="383" t="str">
        <f>VLOOKUP(A43,'пр.взвешивания'!B1:G161,2,FALSE)</f>
        <v>БЫСТРЕМОВИЧ Ирина Викторовна</v>
      </c>
      <c r="C43" s="385" t="str">
        <f>VLOOKUP(A43,'пр.взвешивания'!B1:G138,3,FALSE)</f>
        <v>20.01.92 МС</v>
      </c>
      <c r="D43" s="385" t="str">
        <f>VLOOKUP(A43,'пр.взвешивания'!B1:G109,4,FALSE)</f>
        <v>С.П.</v>
      </c>
      <c r="E43" s="381"/>
      <c r="F43" s="381"/>
      <c r="G43" s="205"/>
      <c r="H43" s="192"/>
      <c r="I43" s="342">
        <v>19</v>
      </c>
      <c r="J43" s="383" t="str">
        <f>VLOOKUP(I43,'пр.взвешивания'!B1:G144,2,FALSE)</f>
        <v>ШИНКАРЕНКО Анастасия Александровна</v>
      </c>
      <c r="K43" s="385" t="str">
        <f>VLOOKUP(I43,'пр.взвешивания'!B1:G156,3,FALSE)</f>
        <v>16.12.91 МС</v>
      </c>
      <c r="L43" s="385" t="str">
        <f>VLOOKUP(I43,'пр.взвешивания'!B1:G175,4,FALSE)</f>
        <v>ЦФО</v>
      </c>
      <c r="M43" s="347"/>
      <c r="N43" s="347"/>
      <c r="O43" s="342"/>
      <c r="P43" s="342"/>
      <c r="Q43" s="1"/>
      <c r="R43" s="1"/>
      <c r="S43" s="1"/>
      <c r="T43" s="1"/>
    </row>
    <row r="44" spans="1:20" ht="13.5" thickBot="1">
      <c r="A44" s="394"/>
      <c r="B44" s="395"/>
      <c r="C44" s="396"/>
      <c r="D44" s="396"/>
      <c r="E44" s="393"/>
      <c r="F44" s="393"/>
      <c r="G44" s="394"/>
      <c r="H44" s="401"/>
      <c r="I44" s="342"/>
      <c r="J44" s="384"/>
      <c r="K44" s="347"/>
      <c r="L44" s="347"/>
      <c r="M44" s="347"/>
      <c r="N44" s="347"/>
      <c r="O44" s="342"/>
      <c r="P44" s="342"/>
      <c r="Q44" s="1"/>
      <c r="R44" s="1"/>
      <c r="S44" s="1"/>
      <c r="T44" s="1"/>
    </row>
    <row r="45" spans="1:20" ht="12.75">
      <c r="A45" s="398">
        <v>7</v>
      </c>
      <c r="B45" s="391" t="str">
        <f>VLOOKUP(A45,'пр.взвешивания'!B1:G163,2,FALSE)</f>
        <v>АЛИЕВА Ольга Видадиевна</v>
      </c>
      <c r="C45" s="392" t="str">
        <f>VLOOKUP(A45,'пр.взвешивания'!B1:G140,3,FALSE)</f>
        <v>23.06.91 КМС</v>
      </c>
      <c r="D45" s="392" t="str">
        <f>VLOOKUP(A45,'пр.взвешивания'!B1:G111,4,FALSE)</f>
        <v>ЮФО</v>
      </c>
      <c r="E45" s="398" t="s">
        <v>28</v>
      </c>
      <c r="F45" s="399"/>
      <c r="G45" s="398"/>
      <c r="H45" s="400"/>
      <c r="I45" s="403"/>
      <c r="J45" s="404"/>
      <c r="K45" s="245"/>
      <c r="L45" s="245"/>
      <c r="M45" s="403"/>
      <c r="N45" s="341"/>
      <c r="O45" s="403"/>
      <c r="P45" s="403"/>
      <c r="Q45" s="1"/>
      <c r="R45" s="1"/>
      <c r="S45" s="1"/>
      <c r="T45" s="1"/>
    </row>
    <row r="46" spans="1:20" ht="12.75">
      <c r="A46" s="206"/>
      <c r="B46" s="384"/>
      <c r="C46" s="347"/>
      <c r="D46" s="347"/>
      <c r="E46" s="206"/>
      <c r="F46" s="382"/>
      <c r="G46" s="206"/>
      <c r="H46" s="194"/>
      <c r="I46" s="403"/>
      <c r="J46" s="405"/>
      <c r="K46" s="341"/>
      <c r="L46" s="341"/>
      <c r="M46" s="403"/>
      <c r="N46" s="341"/>
      <c r="O46" s="403"/>
      <c r="P46" s="403"/>
      <c r="Q46" s="1"/>
      <c r="R46" s="1"/>
      <c r="S46" s="1"/>
      <c r="T46" s="1"/>
    </row>
    <row r="47" spans="1:20" ht="29.25" customHeight="1">
      <c r="A47" s="16" t="s">
        <v>36</v>
      </c>
      <c r="B47" s="2" t="s">
        <v>15</v>
      </c>
      <c r="C47" s="6"/>
      <c r="D47" s="6"/>
      <c r="E47" s="113" t="str">
        <f>E40</f>
        <v>в.к. 60    кг</v>
      </c>
      <c r="F47" s="3"/>
      <c r="G47" s="3"/>
      <c r="H47" s="3"/>
      <c r="I47" s="170"/>
      <c r="J47" s="171"/>
      <c r="K47" s="172"/>
      <c r="L47" s="172"/>
      <c r="M47" s="173"/>
      <c r="N47" s="4"/>
      <c r="O47" s="4"/>
      <c r="P47" s="4"/>
      <c r="Q47" s="1"/>
      <c r="R47" s="1"/>
      <c r="S47" s="1"/>
      <c r="T47" s="1"/>
    </row>
    <row r="48" spans="1:20" ht="12.75">
      <c r="A48" s="342">
        <v>8</v>
      </c>
      <c r="B48" s="383" t="str">
        <f>VLOOKUP(A48,'пр.взвешивания'!B1:G166,2,FALSE)</f>
        <v>БЫСТРЕМОВИЧ Ирина Викторовна</v>
      </c>
      <c r="C48" s="385" t="str">
        <f>VLOOKUP(A48,'пр.взвешивания'!B1:G143,3,FALSE)</f>
        <v>20.01.92 МС</v>
      </c>
      <c r="D48" s="385" t="str">
        <f>VLOOKUP(A48,'пр.взвешивания'!B1:G114,4,FALSE)</f>
        <v>С.П.</v>
      </c>
      <c r="E48" s="347"/>
      <c r="F48" s="347"/>
      <c r="G48" s="342"/>
      <c r="H48" s="402"/>
      <c r="I48" s="403"/>
      <c r="J48" s="404"/>
      <c r="K48" s="245"/>
      <c r="L48" s="245"/>
      <c r="M48" s="341"/>
      <c r="N48" s="341"/>
      <c r="O48" s="403"/>
      <c r="P48" s="403"/>
      <c r="Q48" s="1"/>
      <c r="R48" s="1"/>
      <c r="S48" s="1"/>
      <c r="T48" s="1"/>
    </row>
    <row r="49" spans="1:20" ht="12.75">
      <c r="A49" s="342"/>
      <c r="B49" s="384"/>
      <c r="C49" s="347"/>
      <c r="D49" s="347"/>
      <c r="E49" s="347"/>
      <c r="F49" s="347"/>
      <c r="G49" s="342"/>
      <c r="H49" s="402"/>
      <c r="I49" s="403"/>
      <c r="J49" s="405"/>
      <c r="K49" s="341"/>
      <c r="L49" s="341"/>
      <c r="M49" s="341"/>
      <c r="N49" s="341"/>
      <c r="O49" s="403"/>
      <c r="P49" s="403"/>
      <c r="Q49" s="1"/>
      <c r="R49" s="1"/>
      <c r="S49" s="1"/>
      <c r="T49" s="1"/>
    </row>
    <row r="50" spans="1:20" ht="12.75">
      <c r="A50" s="205">
        <v>7</v>
      </c>
      <c r="B50" s="383" t="str">
        <f>VLOOKUP(A50,'пр.взвешивания'!B1:G168,2,FALSE)</f>
        <v>АЛИЕВА Ольга Видадиевна</v>
      </c>
      <c r="C50" s="385" t="str">
        <f>VLOOKUP(A50,'пр.взвешивания'!B1:G145,3,FALSE)</f>
        <v>23.06.91 КМС</v>
      </c>
      <c r="D50" s="385" t="str">
        <f>VLOOKUP(A50,'пр.взвешивания'!B1:G116,4,FALSE)</f>
        <v>ЮФО</v>
      </c>
      <c r="E50" s="381"/>
      <c r="F50" s="381"/>
      <c r="G50" s="205"/>
      <c r="H50" s="192"/>
      <c r="I50" s="403"/>
      <c r="J50" s="404"/>
      <c r="K50" s="245"/>
      <c r="L50" s="245"/>
      <c r="M50" s="341"/>
      <c r="N50" s="341"/>
      <c r="O50" s="403"/>
      <c r="P50" s="403"/>
      <c r="Q50" s="1"/>
      <c r="R50" s="1"/>
      <c r="S50" s="1"/>
      <c r="T50" s="1"/>
    </row>
    <row r="51" spans="1:20" ht="13.5" thickBot="1">
      <c r="A51" s="394"/>
      <c r="B51" s="395"/>
      <c r="C51" s="396"/>
      <c r="D51" s="396"/>
      <c r="E51" s="393"/>
      <c r="F51" s="393"/>
      <c r="G51" s="394"/>
      <c r="H51" s="401"/>
      <c r="I51" s="403"/>
      <c r="J51" s="405"/>
      <c r="K51" s="341"/>
      <c r="L51" s="341"/>
      <c r="M51" s="341"/>
      <c r="N51" s="341"/>
      <c r="O51" s="403"/>
      <c r="P51" s="403"/>
      <c r="Q51" s="1"/>
      <c r="R51" s="1"/>
      <c r="S51" s="1"/>
      <c r="T51" s="1"/>
    </row>
    <row r="52" spans="1:20" ht="12.75">
      <c r="A52" s="398">
        <v>6</v>
      </c>
      <c r="B52" s="391" t="str">
        <f>VLOOKUP(A52,'пр.взвешивания'!B1:G170,2,FALSE)</f>
        <v>КОНДРАТЬЕВА Олеся Викторовна</v>
      </c>
      <c r="C52" s="392" t="str">
        <f>VLOOKUP(A52,'пр.взвешивания'!B1:G147,3,FALSE)</f>
        <v>04.12.83 мсмк</v>
      </c>
      <c r="D52" s="392" t="str">
        <f>VLOOKUP(A52,'пр.взвешивания'!B1:G118,4,FALSE)</f>
        <v>СФО</v>
      </c>
      <c r="E52" s="398" t="s">
        <v>28</v>
      </c>
      <c r="F52" s="399"/>
      <c r="G52" s="398"/>
      <c r="H52" s="400"/>
      <c r="I52" s="403"/>
      <c r="J52" s="404"/>
      <c r="K52" s="245"/>
      <c r="L52" s="245"/>
      <c r="M52" s="403"/>
      <c r="N52" s="341"/>
      <c r="O52" s="403"/>
      <c r="P52" s="403"/>
      <c r="Q52" s="1"/>
      <c r="R52" s="1"/>
      <c r="S52" s="1"/>
      <c r="T52" s="1"/>
    </row>
    <row r="53" spans="1:20" ht="12.75">
      <c r="A53" s="206"/>
      <c r="B53" s="384"/>
      <c r="C53" s="347"/>
      <c r="D53" s="347"/>
      <c r="E53" s="206"/>
      <c r="F53" s="382"/>
      <c r="G53" s="206"/>
      <c r="H53" s="194"/>
      <c r="I53" s="403"/>
      <c r="J53" s="405"/>
      <c r="K53" s="341"/>
      <c r="L53" s="341"/>
      <c r="M53" s="403"/>
      <c r="N53" s="341"/>
      <c r="O53" s="403"/>
      <c r="P53" s="403"/>
      <c r="Q53" s="1"/>
      <c r="R53" s="1"/>
      <c r="S53" s="1"/>
      <c r="T53" s="1"/>
    </row>
    <row r="54" spans="1:20" ht="24" customHeight="1">
      <c r="A54" s="16" t="s">
        <v>37</v>
      </c>
      <c r="B54" s="2" t="s">
        <v>13</v>
      </c>
      <c r="C54" s="2"/>
      <c r="D54" s="2"/>
      <c r="E54" s="113" t="str">
        <f>E47</f>
        <v>в.к. 60    кг</v>
      </c>
      <c r="F54" s="2"/>
      <c r="G54" s="2"/>
      <c r="H54" s="2"/>
      <c r="I54" s="170"/>
      <c r="J54" s="171"/>
      <c r="K54" s="171"/>
      <c r="L54" s="171"/>
      <c r="M54" s="173"/>
      <c r="N54" s="171"/>
      <c r="O54" s="171"/>
      <c r="P54" s="171"/>
      <c r="Q54" s="1"/>
      <c r="R54" s="1"/>
      <c r="S54" s="1"/>
      <c r="T54" s="1"/>
    </row>
    <row r="55" spans="1:20" ht="12" customHeight="1">
      <c r="A55" s="342" t="s">
        <v>0</v>
      </c>
      <c r="B55" s="342" t="s">
        <v>1</v>
      </c>
      <c r="C55" s="342" t="s">
        <v>2</v>
      </c>
      <c r="D55" s="342" t="s">
        <v>3</v>
      </c>
      <c r="E55" s="342" t="s">
        <v>9</v>
      </c>
      <c r="F55" s="342" t="s">
        <v>10</v>
      </c>
      <c r="G55" s="342" t="s">
        <v>11</v>
      </c>
      <c r="H55" s="402" t="s">
        <v>12</v>
      </c>
      <c r="I55" s="403"/>
      <c r="J55" s="403"/>
      <c r="K55" s="403"/>
      <c r="L55" s="403"/>
      <c r="M55" s="403"/>
      <c r="N55" s="403"/>
      <c r="O55" s="403"/>
      <c r="P55" s="403"/>
      <c r="Q55" s="1"/>
      <c r="R55" s="1"/>
      <c r="S55" s="1"/>
      <c r="T55" s="1"/>
    </row>
    <row r="56" spans="1:20" ht="12" customHeight="1">
      <c r="A56" s="205"/>
      <c r="B56" s="205"/>
      <c r="C56" s="205"/>
      <c r="D56" s="205"/>
      <c r="E56" s="205"/>
      <c r="F56" s="205"/>
      <c r="G56" s="205"/>
      <c r="H56" s="192"/>
      <c r="I56" s="403"/>
      <c r="J56" s="403"/>
      <c r="K56" s="403"/>
      <c r="L56" s="403"/>
      <c r="M56" s="403"/>
      <c r="N56" s="403"/>
      <c r="O56" s="403"/>
      <c r="P56" s="403"/>
      <c r="Q56" s="1"/>
      <c r="R56" s="1"/>
      <c r="S56" s="1"/>
      <c r="T56" s="1"/>
    </row>
    <row r="57" spans="1:20" ht="12" customHeight="1">
      <c r="A57" s="342">
        <v>9</v>
      </c>
      <c r="B57" s="383" t="str">
        <f>VLOOKUP(A57,'пр.взвешивания'!B1:G175,2,FALSE)</f>
        <v>БЕЛОИВАНОВА Анастасия Павловна</v>
      </c>
      <c r="C57" s="385" t="str">
        <f>VLOOKUP(A57,'пр.взвешивания'!B1:G152,3,FALSE)</f>
        <v>28.12.85 мс</v>
      </c>
      <c r="D57" s="385" t="str">
        <f>VLOOKUP(A57,'пр.взвешивания'!B1:G123,4,FALSE)</f>
        <v>МОС</v>
      </c>
      <c r="E57" s="347"/>
      <c r="F57" s="347"/>
      <c r="G57" s="342"/>
      <c r="H57" s="402"/>
      <c r="I57" s="403"/>
      <c r="J57" s="404"/>
      <c r="K57" s="245"/>
      <c r="L57" s="245"/>
      <c r="M57" s="341"/>
      <c r="N57" s="341"/>
      <c r="O57" s="403"/>
      <c r="P57" s="403"/>
      <c r="Q57" s="1"/>
      <c r="R57" s="1"/>
      <c r="S57" s="1"/>
      <c r="T57" s="1"/>
    </row>
    <row r="58" spans="1:20" ht="12" customHeight="1">
      <c r="A58" s="342"/>
      <c r="B58" s="384"/>
      <c r="C58" s="347"/>
      <c r="D58" s="347"/>
      <c r="E58" s="347"/>
      <c r="F58" s="347"/>
      <c r="G58" s="342"/>
      <c r="H58" s="402"/>
      <c r="I58" s="403"/>
      <c r="J58" s="405"/>
      <c r="K58" s="341"/>
      <c r="L58" s="341"/>
      <c r="M58" s="341"/>
      <c r="N58" s="341"/>
      <c r="O58" s="403"/>
      <c r="P58" s="403"/>
      <c r="Q58" s="1"/>
      <c r="R58" s="1"/>
      <c r="S58" s="1"/>
      <c r="T58" s="1"/>
    </row>
    <row r="59" spans="1:20" ht="12" customHeight="1">
      <c r="A59" s="205">
        <v>10</v>
      </c>
      <c r="B59" s="383" t="str">
        <f>VLOOKUP(A59,'пр.взвешивания'!B1:G177,2,FALSE)</f>
        <v>КУЛЬМАМЕТОВА Алия Хакимчановна</v>
      </c>
      <c r="C59" s="385" t="str">
        <f>VLOOKUP(A59,'пр.взвешивания'!B1:G154,3,FALSE)</f>
        <v>04.06.91 мс</v>
      </c>
      <c r="D59" s="385" t="str">
        <f>VLOOKUP(A59,'пр.взвешивания'!B1:G125,4,FALSE)</f>
        <v>УФО</v>
      </c>
      <c r="E59" s="381"/>
      <c r="F59" s="381"/>
      <c r="G59" s="205"/>
      <c r="H59" s="192"/>
      <c r="I59" s="403"/>
      <c r="J59" s="404"/>
      <c r="K59" s="245"/>
      <c r="L59" s="245"/>
      <c r="M59" s="341"/>
      <c r="N59" s="341"/>
      <c r="O59" s="403"/>
      <c r="P59" s="403"/>
      <c r="Q59" s="1"/>
      <c r="R59" s="1"/>
      <c r="S59" s="1"/>
      <c r="T59" s="1"/>
    </row>
    <row r="60" spans="1:20" ht="12" customHeight="1">
      <c r="A60" s="206"/>
      <c r="B60" s="384"/>
      <c r="C60" s="347"/>
      <c r="D60" s="347"/>
      <c r="E60" s="382"/>
      <c r="F60" s="382"/>
      <c r="G60" s="206"/>
      <c r="H60" s="194"/>
      <c r="I60" s="403"/>
      <c r="J60" s="405"/>
      <c r="K60" s="341"/>
      <c r="L60" s="341"/>
      <c r="M60" s="341"/>
      <c r="N60" s="341"/>
      <c r="O60" s="403"/>
      <c r="P60" s="403"/>
      <c r="Q60" s="1"/>
      <c r="R60" s="1"/>
      <c r="S60" s="1"/>
      <c r="T60" s="1"/>
    </row>
    <row r="61" spans="1:20" ht="19.5" customHeight="1">
      <c r="A61" s="397" t="s">
        <v>27</v>
      </c>
      <c r="B61" s="397"/>
      <c r="C61" s="397"/>
      <c r="D61" s="397"/>
      <c r="E61" s="397"/>
      <c r="F61" s="397"/>
      <c r="G61" s="397"/>
      <c r="H61" s="397"/>
      <c r="I61" s="397" t="s">
        <v>27</v>
      </c>
      <c r="J61" s="397"/>
      <c r="K61" s="397"/>
      <c r="L61" s="397"/>
      <c r="M61" s="397"/>
      <c r="N61" s="397"/>
      <c r="O61" s="397"/>
      <c r="P61" s="397"/>
      <c r="Q61" s="1"/>
      <c r="R61" s="1"/>
      <c r="S61" s="1"/>
      <c r="T61" s="1"/>
    </row>
    <row r="62" spans="1:20" ht="22.5" customHeight="1">
      <c r="A62" s="16" t="s">
        <v>44</v>
      </c>
      <c r="B62" s="2" t="s">
        <v>49</v>
      </c>
      <c r="C62" s="2"/>
      <c r="D62" s="2"/>
      <c r="E62" s="114" t="str">
        <f>E54</f>
        <v>в.к. 60    кг</v>
      </c>
      <c r="F62" s="2"/>
      <c r="G62" s="2"/>
      <c r="H62" s="2"/>
      <c r="I62" s="16" t="s">
        <v>46</v>
      </c>
      <c r="J62" s="2" t="s">
        <v>49</v>
      </c>
      <c r="K62" s="2"/>
      <c r="L62" s="2"/>
      <c r="M62" s="114" t="str">
        <f>M40</f>
        <v>в.к. 60    кг</v>
      </c>
      <c r="N62" s="2"/>
      <c r="O62" s="2"/>
      <c r="P62" s="2"/>
      <c r="Q62" s="1"/>
      <c r="R62" s="1"/>
      <c r="S62" s="1"/>
      <c r="T62" s="1"/>
    </row>
    <row r="63" spans="1:20" ht="12" customHeight="1">
      <c r="A63" s="342" t="s">
        <v>0</v>
      </c>
      <c r="B63" s="342" t="s">
        <v>1</v>
      </c>
      <c r="C63" s="342" t="s">
        <v>2</v>
      </c>
      <c r="D63" s="342" t="s">
        <v>3</v>
      </c>
      <c r="E63" s="342" t="s">
        <v>9</v>
      </c>
      <c r="F63" s="342" t="s">
        <v>10</v>
      </c>
      <c r="G63" s="342" t="s">
        <v>11</v>
      </c>
      <c r="H63" s="342" t="s">
        <v>12</v>
      </c>
      <c r="I63" s="342" t="s">
        <v>0</v>
      </c>
      <c r="J63" s="342" t="s">
        <v>1</v>
      </c>
      <c r="K63" s="342" t="s">
        <v>2</v>
      </c>
      <c r="L63" s="342" t="s">
        <v>3</v>
      </c>
      <c r="M63" s="342" t="s">
        <v>9</v>
      </c>
      <c r="N63" s="342" t="s">
        <v>10</v>
      </c>
      <c r="O63" s="342" t="s">
        <v>11</v>
      </c>
      <c r="P63" s="342" t="s">
        <v>12</v>
      </c>
      <c r="Q63" s="1"/>
      <c r="R63" s="1"/>
      <c r="S63" s="1"/>
      <c r="T63" s="1"/>
    </row>
    <row r="64" spans="1:20" ht="12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1"/>
      <c r="R64" s="1"/>
      <c r="S64" s="1"/>
      <c r="T64" s="1"/>
    </row>
    <row r="65" spans="1:20" ht="12" customHeight="1">
      <c r="A65" s="378">
        <f>'пр. хода'!V47</f>
        <v>1</v>
      </c>
      <c r="B65" s="383" t="str">
        <f>VLOOKUP(A65,'пр.взвешивания'!B1:G183,2,FALSE)</f>
        <v>КОСТЕНКО Яна Сергеевна</v>
      </c>
      <c r="C65" s="385" t="str">
        <f>VLOOKUP(A65,'пр.взвешивания'!B1:G160,3,FALSE)</f>
        <v>09.09.87 мсмк</v>
      </c>
      <c r="D65" s="385" t="str">
        <f>VLOOKUP(A65,'пр.взвешивания'!B1:G131,4,FALSE)</f>
        <v>ДВФО</v>
      </c>
      <c r="E65" s="347"/>
      <c r="F65" s="348"/>
      <c r="G65" s="349"/>
      <c r="H65" s="342"/>
      <c r="I65" s="378">
        <f>'пр. хода'!V65</f>
        <v>12</v>
      </c>
      <c r="J65" s="383" t="str">
        <f>VLOOKUP(I65,'пр.взвешивания'!B1:G166,2,FALSE)</f>
        <v>КАБУЛОВА София Назимовна</v>
      </c>
      <c r="K65" s="385" t="str">
        <f>VLOOKUP(I65,'пр.взвешивания'!B1:G178,3,FALSE)</f>
        <v>29.05.89 кмс</v>
      </c>
      <c r="L65" s="385" t="str">
        <f>VLOOKUP(I65,'пр.взвешивания'!B1:G197,4,FALSE)</f>
        <v>С.П.</v>
      </c>
      <c r="M65" s="347"/>
      <c r="N65" s="348"/>
      <c r="O65" s="349"/>
      <c r="P65" s="342"/>
      <c r="Q65" s="1"/>
      <c r="R65" s="1"/>
      <c r="S65" s="1"/>
      <c r="T65" s="1"/>
    </row>
    <row r="66" spans="1:20" ht="12" customHeight="1">
      <c r="A66" s="379"/>
      <c r="B66" s="384"/>
      <c r="C66" s="347"/>
      <c r="D66" s="347"/>
      <c r="E66" s="347"/>
      <c r="F66" s="347"/>
      <c r="G66" s="349"/>
      <c r="H66" s="342"/>
      <c r="I66" s="379"/>
      <c r="J66" s="384"/>
      <c r="K66" s="347"/>
      <c r="L66" s="347"/>
      <c r="M66" s="347"/>
      <c r="N66" s="347"/>
      <c r="O66" s="349"/>
      <c r="P66" s="342"/>
      <c r="Q66" s="1"/>
      <c r="R66" s="1"/>
      <c r="S66" s="1"/>
      <c r="T66" s="1"/>
    </row>
    <row r="67" spans="1:20" ht="12" customHeight="1">
      <c r="A67" s="205">
        <f>'пр. хода'!V51</f>
        <v>5</v>
      </c>
      <c r="B67" s="383" t="str">
        <f>VLOOKUP(A67,'пр.взвешивания'!B1:G185,2,FALSE)</f>
        <v>БЕРЕЖНАЯ Ксения Сергеевна</v>
      </c>
      <c r="C67" s="385" t="str">
        <f>VLOOKUP(A67,'пр.взвешивания'!B1:G162,3,FALSE)</f>
        <v>23.12.91 МС</v>
      </c>
      <c r="D67" s="385" t="str">
        <f>VLOOKUP(A67,'пр.взвешивания'!B1:G133,4,FALSE)</f>
        <v>СФО</v>
      </c>
      <c r="E67" s="381"/>
      <c r="F67" s="381"/>
      <c r="G67" s="205"/>
      <c r="H67" s="205"/>
      <c r="I67" s="205">
        <f>'пр. хода'!V69</f>
        <v>14</v>
      </c>
      <c r="J67" s="383" t="str">
        <f>VLOOKUP(I67,'пр.взвешивания'!B1:G168,2,FALSE)</f>
        <v>НАЙДЕНКО Дарья Александровна</v>
      </c>
      <c r="K67" s="385" t="str">
        <f>VLOOKUP(I67,'пр.взвешивания'!B1:G180,3,FALSE)</f>
        <v>12.05.93 КМС</v>
      </c>
      <c r="L67" s="385" t="str">
        <f>VLOOKUP(I67,'пр.взвешивания'!B23:G199,4,FALSE)</f>
        <v>ЮФО</v>
      </c>
      <c r="M67" s="381"/>
      <c r="N67" s="381"/>
      <c r="O67" s="205"/>
      <c r="P67" s="205"/>
      <c r="Q67" s="1"/>
      <c r="R67" s="1"/>
      <c r="S67" s="1"/>
      <c r="T67" s="1"/>
    </row>
    <row r="68" spans="1:20" ht="12" customHeight="1" thickBot="1">
      <c r="A68" s="394"/>
      <c r="B68" s="395"/>
      <c r="C68" s="396"/>
      <c r="D68" s="396"/>
      <c r="E68" s="393"/>
      <c r="F68" s="393"/>
      <c r="G68" s="394"/>
      <c r="H68" s="394"/>
      <c r="I68" s="394"/>
      <c r="J68" s="395"/>
      <c r="K68" s="396"/>
      <c r="L68" s="396"/>
      <c r="M68" s="393"/>
      <c r="N68" s="393"/>
      <c r="O68" s="394"/>
      <c r="P68" s="394"/>
      <c r="Q68" s="1"/>
      <c r="R68" s="1"/>
      <c r="S68" s="1"/>
      <c r="T68" s="1"/>
    </row>
    <row r="69" spans="1:20" ht="12" customHeight="1">
      <c r="A69" s="390">
        <f>'пр. хода'!V49</f>
        <v>4</v>
      </c>
      <c r="B69" s="391" t="str">
        <f>VLOOKUP(A69,'пр.взвешивания'!B1:G187,2,FALSE)</f>
        <v>БУРЦЕВА Светлана Викторовна</v>
      </c>
      <c r="C69" s="392" t="str">
        <f>VLOOKUP(A69,'пр.взвешивания'!B1:G164,3,FALSE)</f>
        <v>14.11.84 мс</v>
      </c>
      <c r="D69" s="392" t="str">
        <f>VLOOKUP(A69,'пр.взвешивания'!B1:G135,4,FALSE)</f>
        <v>ПФО</v>
      </c>
      <c r="E69" s="386"/>
      <c r="F69" s="387"/>
      <c r="G69" s="388"/>
      <c r="H69" s="389"/>
      <c r="I69" s="390">
        <f>'пр. хода'!V67</f>
        <v>15</v>
      </c>
      <c r="J69" s="391" t="str">
        <f>VLOOKUP(I69,'пр.взвешивания'!B1:G170,2,FALSE)</f>
        <v>ОНОПРИЕНКО Екатерина Андреевна</v>
      </c>
      <c r="K69" s="392" t="str">
        <f>VLOOKUP(I69,'пр.взвешивания'!B1:G182,3,FALSE)</f>
        <v>14.08.87 мсмк</v>
      </c>
      <c r="L69" s="392" t="str">
        <f>VLOOKUP(I69,'пр.взвешивания'!B1:G201,4,FALSE)</f>
        <v>ПФО</v>
      </c>
      <c r="M69" s="386"/>
      <c r="N69" s="387"/>
      <c r="O69" s="388"/>
      <c r="P69" s="389"/>
      <c r="Q69" s="1"/>
      <c r="R69" s="1"/>
      <c r="S69" s="1"/>
      <c r="T69" s="1"/>
    </row>
    <row r="70" spans="1:20" ht="12" customHeight="1">
      <c r="A70" s="206"/>
      <c r="B70" s="384"/>
      <c r="C70" s="347"/>
      <c r="D70" s="347"/>
      <c r="E70" s="347"/>
      <c r="F70" s="347"/>
      <c r="G70" s="349"/>
      <c r="H70" s="342"/>
      <c r="I70" s="206"/>
      <c r="J70" s="384"/>
      <c r="K70" s="347"/>
      <c r="L70" s="347"/>
      <c r="M70" s="347"/>
      <c r="N70" s="347"/>
      <c r="O70" s="349"/>
      <c r="P70" s="342"/>
      <c r="Q70" s="1"/>
      <c r="R70" s="1"/>
      <c r="S70" s="1"/>
      <c r="T70" s="1"/>
    </row>
    <row r="71" spans="1:20" ht="12" customHeight="1">
      <c r="A71" s="205">
        <f>'пр. хода'!V53</f>
        <v>3</v>
      </c>
      <c r="B71" s="383" t="str">
        <f>VLOOKUP(A71,'пр.взвешивания'!B1:G189,2,FALSE)</f>
        <v>БАРКОВСКАЯ Надежда Александровна</v>
      </c>
      <c r="C71" s="385" t="str">
        <f>VLOOKUP(A71,'пр.взвешивания'!B1:G166,3,FALSE)</f>
        <v>25.8.88 МС</v>
      </c>
      <c r="D71" s="385" t="str">
        <f>VLOOKUP(A71,'пр.взвешивания'!B1:G137,4,FALSE)</f>
        <v>ЦФО</v>
      </c>
      <c r="E71" s="381"/>
      <c r="F71" s="381"/>
      <c r="G71" s="205"/>
      <c r="H71" s="205"/>
      <c r="I71" s="205">
        <f>'пр. хода'!V71</f>
        <v>11</v>
      </c>
      <c r="J71" s="383" t="str">
        <f>VLOOKUP(I71,'пр.взвешивания'!B1:G172,2,FALSE)</f>
        <v>ЛОТФУЛЛИНА Гулия Робертовна</v>
      </c>
      <c r="K71" s="385" t="str">
        <f>VLOOKUP(I71,'пр.взвешивания'!B1:G184,3,FALSE)</f>
        <v>06.08.91 КМС</v>
      </c>
      <c r="L71" s="385" t="str">
        <f>VLOOKUP(I71,'пр.взвешивания'!B1:G203,4,FALSE)</f>
        <v>УФО</v>
      </c>
      <c r="M71" s="381"/>
      <c r="N71" s="381"/>
      <c r="O71" s="205"/>
      <c r="P71" s="205"/>
      <c r="Q71" s="1"/>
      <c r="R71" s="1"/>
      <c r="S71" s="1"/>
      <c r="T71" s="1"/>
    </row>
    <row r="72" spans="1:20" ht="12" customHeight="1">
      <c r="A72" s="206"/>
      <c r="B72" s="384"/>
      <c r="C72" s="347"/>
      <c r="D72" s="347"/>
      <c r="E72" s="382"/>
      <c r="F72" s="382"/>
      <c r="G72" s="206"/>
      <c r="H72" s="206"/>
      <c r="I72" s="206"/>
      <c r="J72" s="384"/>
      <c r="K72" s="347"/>
      <c r="L72" s="347"/>
      <c r="M72" s="382"/>
      <c r="N72" s="382"/>
      <c r="O72" s="206"/>
      <c r="P72" s="206"/>
      <c r="Q72" s="1"/>
      <c r="R72" s="1"/>
      <c r="S72" s="1"/>
      <c r="T72" s="1"/>
    </row>
    <row r="73" spans="1:20" ht="27" customHeight="1">
      <c r="A73" s="16" t="s">
        <v>44</v>
      </c>
      <c r="B73" s="2" t="s">
        <v>50</v>
      </c>
      <c r="E73" s="114" t="str">
        <f>E62</f>
        <v>в.к. 60    кг</v>
      </c>
      <c r="I73" s="16" t="s">
        <v>46</v>
      </c>
      <c r="J73" s="2" t="s">
        <v>50</v>
      </c>
      <c r="M73" s="114" t="str">
        <f>M62</f>
        <v>в.к. 60    кг</v>
      </c>
      <c r="Q73" s="1"/>
      <c r="R73" s="1"/>
      <c r="S73" s="1"/>
      <c r="T73" s="1"/>
    </row>
    <row r="74" spans="1:20" ht="12" customHeight="1">
      <c r="A74" s="378">
        <f>'пр. хода'!V47</f>
        <v>1</v>
      </c>
      <c r="B74" s="383" t="str">
        <f>VLOOKUP(A74,'пр.взвешивания'!B1:G192,2,FALSE)</f>
        <v>КОСТЕНКО Яна Сергеевна</v>
      </c>
      <c r="C74" s="385" t="str">
        <f>VLOOKUP(A74,'пр.взвешивания'!B1:G169,3,FALSE)</f>
        <v>09.09.87 мсмк</v>
      </c>
      <c r="D74" s="385" t="str">
        <f>VLOOKUP(A74,'пр.взвешивания'!B1:G140,4,FALSE)</f>
        <v>ДВФО</v>
      </c>
      <c r="E74" s="347"/>
      <c r="F74" s="348"/>
      <c r="G74" s="349"/>
      <c r="H74" s="342"/>
      <c r="I74" s="378">
        <f>'пр. хода'!V65</f>
        <v>12</v>
      </c>
      <c r="J74" s="383" t="str">
        <f>VLOOKUP(I74,'пр.взвешивания'!B1:G175,2,FALSE)</f>
        <v>КАБУЛОВА София Назимовна</v>
      </c>
      <c r="K74" s="385" t="str">
        <f>VLOOKUP(I74,'пр.взвешивания'!B1:G187,3,FALSE)</f>
        <v>29.05.89 кмс</v>
      </c>
      <c r="L74" s="385" t="str">
        <f>VLOOKUP(I74,'пр.взвешивания'!B1:G206,4,FALSE)</f>
        <v>С.П.</v>
      </c>
      <c r="M74" s="347"/>
      <c r="N74" s="348"/>
      <c r="O74" s="349"/>
      <c r="P74" s="342"/>
      <c r="Q74" s="1"/>
      <c r="R74" s="1"/>
      <c r="S74" s="1"/>
      <c r="T74" s="1"/>
    </row>
    <row r="75" spans="1:20" ht="12" customHeight="1">
      <c r="A75" s="379"/>
      <c r="B75" s="384"/>
      <c r="C75" s="347"/>
      <c r="D75" s="347"/>
      <c r="E75" s="347"/>
      <c r="F75" s="347"/>
      <c r="G75" s="349"/>
      <c r="H75" s="342"/>
      <c r="I75" s="379"/>
      <c r="J75" s="384"/>
      <c r="K75" s="347"/>
      <c r="L75" s="347"/>
      <c r="M75" s="347"/>
      <c r="N75" s="347"/>
      <c r="O75" s="349"/>
      <c r="P75" s="342"/>
      <c r="Q75" s="1"/>
      <c r="R75" s="1"/>
      <c r="S75" s="1"/>
      <c r="T75" s="1"/>
    </row>
    <row r="76" spans="1:20" ht="12" customHeight="1">
      <c r="A76" s="205">
        <f>'пр. хода'!V49</f>
        <v>4</v>
      </c>
      <c r="B76" s="383" t="str">
        <f>VLOOKUP(A76,'пр.взвешивания'!B1:G194,2,FALSE)</f>
        <v>БУРЦЕВА Светлана Викторовна</v>
      </c>
      <c r="C76" s="385" t="str">
        <f>VLOOKUP(A76,'пр.взвешивания'!B1:G171,3,FALSE)</f>
        <v>14.11.84 мс</v>
      </c>
      <c r="D76" s="385" t="str">
        <f>VLOOKUP(A76,'пр.взвешивания'!B1:G142,4,FALSE)</f>
        <v>ПФО</v>
      </c>
      <c r="E76" s="381"/>
      <c r="F76" s="381"/>
      <c r="G76" s="205"/>
      <c r="H76" s="205"/>
      <c r="I76" s="205">
        <f>'пр. хода'!V67</f>
        <v>15</v>
      </c>
      <c r="J76" s="383" t="str">
        <f>VLOOKUP(I76,'пр.взвешивания'!B1:G177,2,FALSE)</f>
        <v>ОНОПРИЕНКО Екатерина Андреевна</v>
      </c>
      <c r="K76" s="385" t="str">
        <f>VLOOKUP(I76,'пр.взвешивания'!B1:G189,3,FALSE)</f>
        <v>14.08.87 мсмк</v>
      </c>
      <c r="L76" s="385" t="str">
        <f>VLOOKUP(I76,'пр.взвешивания'!B1:G208,4,FALSE)</f>
        <v>ПФО</v>
      </c>
      <c r="M76" s="381"/>
      <c r="N76" s="381"/>
      <c r="O76" s="205"/>
      <c r="P76" s="205"/>
      <c r="Q76" s="1"/>
      <c r="R76" s="1"/>
      <c r="S76" s="1"/>
      <c r="T76" s="1"/>
    </row>
    <row r="77" spans="1:20" ht="12" customHeight="1" thickBot="1">
      <c r="A77" s="394"/>
      <c r="B77" s="395"/>
      <c r="C77" s="396"/>
      <c r="D77" s="396"/>
      <c r="E77" s="393"/>
      <c r="F77" s="393"/>
      <c r="G77" s="394"/>
      <c r="H77" s="394"/>
      <c r="I77" s="394"/>
      <c r="J77" s="395"/>
      <c r="K77" s="396"/>
      <c r="L77" s="396"/>
      <c r="M77" s="393"/>
      <c r="N77" s="393"/>
      <c r="O77" s="394"/>
      <c r="P77" s="394"/>
      <c r="Q77" s="1"/>
      <c r="R77" s="1"/>
      <c r="S77" s="1"/>
      <c r="T77" s="1"/>
    </row>
    <row r="78" spans="1:20" ht="12" customHeight="1">
      <c r="A78" s="390">
        <f>'пр. хода'!V53</f>
        <v>3</v>
      </c>
      <c r="B78" s="391" t="str">
        <f>VLOOKUP(A78,'пр.взвешивания'!B1:G196,2,FALSE)</f>
        <v>БАРКОВСКАЯ Надежда Александровна</v>
      </c>
      <c r="C78" s="392" t="str">
        <f>VLOOKUP(A78,'пр.взвешивания'!B1:G173,3,FALSE)</f>
        <v>25.8.88 МС</v>
      </c>
      <c r="D78" s="392" t="str">
        <f>VLOOKUP(A78,'пр.взвешивания'!B1:G144,4,FALSE)</f>
        <v>ЦФО</v>
      </c>
      <c r="E78" s="386"/>
      <c r="F78" s="387"/>
      <c r="G78" s="388"/>
      <c r="H78" s="389"/>
      <c r="I78" s="390">
        <f>'пр. хода'!V71</f>
        <v>11</v>
      </c>
      <c r="J78" s="391" t="str">
        <f>VLOOKUP(I78,'пр.взвешивания'!B1:G179,2,FALSE)</f>
        <v>ЛОТФУЛЛИНА Гулия Робертовна</v>
      </c>
      <c r="K78" s="392" t="str">
        <f>VLOOKUP(I78,'пр.взвешивания'!B1:G191,3,FALSE)</f>
        <v>06.08.91 КМС</v>
      </c>
      <c r="L78" s="392" t="str">
        <f>VLOOKUP(I78,'пр.взвешивания'!B1:G210,4,FALSE)</f>
        <v>УФО</v>
      </c>
      <c r="M78" s="386"/>
      <c r="N78" s="387"/>
      <c r="O78" s="388"/>
      <c r="P78" s="389"/>
      <c r="Q78" s="1"/>
      <c r="R78" s="1"/>
      <c r="S78" s="1"/>
      <c r="T78" s="1"/>
    </row>
    <row r="79" spans="1:20" ht="12" customHeight="1">
      <c r="A79" s="206"/>
      <c r="B79" s="384"/>
      <c r="C79" s="347"/>
      <c r="D79" s="347"/>
      <c r="E79" s="347"/>
      <c r="F79" s="347"/>
      <c r="G79" s="349"/>
      <c r="H79" s="342"/>
      <c r="I79" s="206"/>
      <c r="J79" s="384"/>
      <c r="K79" s="347"/>
      <c r="L79" s="347"/>
      <c r="M79" s="347"/>
      <c r="N79" s="347"/>
      <c r="O79" s="349"/>
      <c r="P79" s="342"/>
      <c r="Q79" s="1"/>
      <c r="R79" s="1"/>
      <c r="S79" s="1"/>
      <c r="T79" s="1"/>
    </row>
    <row r="80" spans="1:20" ht="12.75">
      <c r="A80" s="205">
        <f>'пр. хода'!V51</f>
        <v>5</v>
      </c>
      <c r="B80" s="383" t="str">
        <f>VLOOKUP(A80,'пр.взвешивания'!B1:G198,2,FALSE)</f>
        <v>БЕРЕЖНАЯ Ксения Сергеевна</v>
      </c>
      <c r="C80" s="385" t="str">
        <f>VLOOKUP(A80,'пр.взвешивания'!B1:G175,3,FALSE)</f>
        <v>23.12.91 МС</v>
      </c>
      <c r="D80" s="385" t="str">
        <f>VLOOKUP(A80,'пр.взвешивания'!B1:G146,4,FALSE)</f>
        <v>СФО</v>
      </c>
      <c r="E80" s="381"/>
      <c r="F80" s="381"/>
      <c r="G80" s="205"/>
      <c r="H80" s="205"/>
      <c r="I80" s="205">
        <f>'пр. хода'!V69</f>
        <v>14</v>
      </c>
      <c r="J80" s="383" t="str">
        <f>VLOOKUP(I80,'пр.взвешивания'!B1:G181,2,FALSE)</f>
        <v>НАЙДЕНКО Дарья Александровна</v>
      </c>
      <c r="K80" s="385" t="str">
        <f>VLOOKUP(I80,'пр.взвешивания'!B1:G193,3,FALSE)</f>
        <v>12.05.93 КМС</v>
      </c>
      <c r="L80" s="385" t="str">
        <f>VLOOKUP(I80,'пр.взвешивания'!B1:G212,4,FALSE)</f>
        <v>ЮФО</v>
      </c>
      <c r="M80" s="381"/>
      <c r="N80" s="381"/>
      <c r="O80" s="205"/>
      <c r="P80" s="205"/>
      <c r="Q80" s="1"/>
      <c r="R80" s="1"/>
      <c r="S80" s="1"/>
      <c r="T80" s="1"/>
    </row>
    <row r="81" spans="1:20" ht="12.75">
      <c r="A81" s="206"/>
      <c r="B81" s="384"/>
      <c r="C81" s="347"/>
      <c r="D81" s="347"/>
      <c r="E81" s="382"/>
      <c r="F81" s="382"/>
      <c r="G81" s="206"/>
      <c r="H81" s="206"/>
      <c r="I81" s="206"/>
      <c r="J81" s="384"/>
      <c r="K81" s="347"/>
      <c r="L81" s="347"/>
      <c r="M81" s="382"/>
      <c r="N81" s="382"/>
      <c r="O81" s="206"/>
      <c r="P81" s="206"/>
      <c r="Q81" s="1"/>
      <c r="R81" s="1"/>
      <c r="S81" s="1"/>
      <c r="T81" s="1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  <c r="S82" s="1"/>
      <c r="T82" s="1"/>
    </row>
    <row r="83" spans="1:17" ht="22.5" customHeight="1">
      <c r="A83" s="16" t="s">
        <v>45</v>
      </c>
      <c r="B83" s="2" t="s">
        <v>49</v>
      </c>
      <c r="C83" s="2"/>
      <c r="D83" s="2"/>
      <c r="E83" s="114" t="str">
        <f>E73</f>
        <v>в.к. 60    кг</v>
      </c>
      <c r="F83" s="2"/>
      <c r="G83" s="2"/>
      <c r="H83" s="2"/>
      <c r="I83" s="16" t="s">
        <v>47</v>
      </c>
      <c r="J83" s="2" t="s">
        <v>49</v>
      </c>
      <c r="K83" s="2"/>
      <c r="L83" s="2"/>
      <c r="M83" s="114" t="str">
        <f>M73</f>
        <v>в.к. 60    кг</v>
      </c>
      <c r="N83" s="2"/>
      <c r="O83" s="2"/>
      <c r="P83" s="2"/>
      <c r="Q83" s="3"/>
    </row>
    <row r="84" spans="1:17" ht="12.75" customHeight="1">
      <c r="A84" s="342" t="s">
        <v>0</v>
      </c>
      <c r="B84" s="342" t="s">
        <v>1</v>
      </c>
      <c r="C84" s="342" t="s">
        <v>2</v>
      </c>
      <c r="D84" s="342" t="s">
        <v>3</v>
      </c>
      <c r="E84" s="342" t="s">
        <v>9</v>
      </c>
      <c r="F84" s="342" t="s">
        <v>10</v>
      </c>
      <c r="G84" s="342" t="s">
        <v>11</v>
      </c>
      <c r="H84" s="342" t="s">
        <v>12</v>
      </c>
      <c r="I84" s="342" t="s">
        <v>0</v>
      </c>
      <c r="J84" s="342" t="s">
        <v>1</v>
      </c>
      <c r="K84" s="342" t="s">
        <v>2</v>
      </c>
      <c r="L84" s="342" t="s">
        <v>3</v>
      </c>
      <c r="M84" s="342" t="s">
        <v>9</v>
      </c>
      <c r="N84" s="342" t="s">
        <v>10</v>
      </c>
      <c r="O84" s="342" t="s">
        <v>11</v>
      </c>
      <c r="P84" s="342" t="s">
        <v>12</v>
      </c>
      <c r="Q84" s="3"/>
    </row>
    <row r="85" spans="1:17" ht="12.7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3"/>
    </row>
    <row r="86" spans="1:17" ht="12.75">
      <c r="A86" s="378">
        <f>'пр. хода'!V56</f>
        <v>6</v>
      </c>
      <c r="B86" s="383" t="str">
        <f>VLOOKUP(A86,'пр.взвешивания'!B1:G204,2,FALSE)</f>
        <v>КОНДРАТЬЕВА Олеся Викторовна</v>
      </c>
      <c r="C86" s="385" t="str">
        <f>VLOOKUP(A86,'пр.взвешивания'!B1:G181,3,FALSE)</f>
        <v>04.12.83 мсмк</v>
      </c>
      <c r="D86" s="385" t="str">
        <f>VLOOKUP(A86,'пр.взвешивания'!B1:G152,4,FALSE)</f>
        <v>СФО</v>
      </c>
      <c r="E86" s="347"/>
      <c r="F86" s="348"/>
      <c r="G86" s="349"/>
      <c r="H86" s="342"/>
      <c r="I86" s="378">
        <f>'пр. хода'!V74</f>
        <v>17</v>
      </c>
      <c r="J86" s="383" t="str">
        <f>VLOOKUP(I86,'пр.взвешивания'!B1:G187,2,FALSE)</f>
        <v>БИНДЕР Ирина Владимировна</v>
      </c>
      <c r="K86" s="385" t="str">
        <f>VLOOKUP(I86,'пр.взвешивания'!B1:G199,3,FALSE)</f>
        <v>20.02.88 мсмк</v>
      </c>
      <c r="L86" s="385" t="str">
        <f>VLOOKUP(I86,'пр.взвешивания'!B1:G218,4,FALSE)</f>
        <v>ПФО</v>
      </c>
      <c r="M86" s="347"/>
      <c r="N86" s="348"/>
      <c r="O86" s="349"/>
      <c r="P86" s="342"/>
      <c r="Q86" s="3"/>
    </row>
    <row r="87" spans="1:17" ht="12.75">
      <c r="A87" s="379"/>
      <c r="B87" s="384"/>
      <c r="C87" s="347"/>
      <c r="D87" s="347"/>
      <c r="E87" s="347"/>
      <c r="F87" s="347"/>
      <c r="G87" s="349"/>
      <c r="H87" s="342"/>
      <c r="I87" s="379"/>
      <c r="J87" s="384"/>
      <c r="K87" s="347"/>
      <c r="L87" s="347"/>
      <c r="M87" s="347"/>
      <c r="N87" s="347"/>
      <c r="O87" s="349"/>
      <c r="P87" s="342"/>
      <c r="Q87" s="3"/>
    </row>
    <row r="88" spans="1:17" ht="12.75">
      <c r="A88" s="205">
        <f>'пр. хода'!V60</f>
        <v>10</v>
      </c>
      <c r="B88" s="383" t="str">
        <f>VLOOKUP(A88,'пр.взвешивания'!B1:G206,2,FALSE)</f>
        <v>КУЛЬМАМЕТОВА Алия Хакимчановна</v>
      </c>
      <c r="C88" s="385" t="str">
        <f>VLOOKUP(A88,'пр.взвешивания'!B22:G183,3,FALSE)</f>
        <v>04.06.91 мс</v>
      </c>
      <c r="D88" s="385" t="str">
        <f>VLOOKUP(A88,'пр.взвешивания'!B1:G154,4,FALSE)</f>
        <v>УФО</v>
      </c>
      <c r="E88" s="381"/>
      <c r="F88" s="381"/>
      <c r="G88" s="205"/>
      <c r="H88" s="205"/>
      <c r="I88" s="205">
        <f>'пр. хода'!V78</f>
        <v>18</v>
      </c>
      <c r="J88" s="383" t="str">
        <f>VLOOKUP(I88,'пр.взвешивания'!B1:G189,2,FALSE)</f>
        <v>ВЛАСОВА Олеся Сергеевна</v>
      </c>
      <c r="K88" s="385" t="str">
        <f>VLOOKUP(I88,'пр.взвешивания'!B1:G201,3,FALSE)</f>
        <v>14.02.90 МС</v>
      </c>
      <c r="L88" s="385" t="str">
        <f>VLOOKUP(I88,'пр.взвешивания'!B1:G220,4,FALSE)</f>
        <v>СФО</v>
      </c>
      <c r="M88" s="381"/>
      <c r="N88" s="381"/>
      <c r="O88" s="205"/>
      <c r="P88" s="205"/>
      <c r="Q88" s="3"/>
    </row>
    <row r="89" spans="1:17" ht="13.5" thickBot="1">
      <c r="A89" s="394"/>
      <c r="B89" s="395"/>
      <c r="C89" s="396"/>
      <c r="D89" s="396"/>
      <c r="E89" s="393"/>
      <c r="F89" s="393"/>
      <c r="G89" s="394"/>
      <c r="H89" s="394"/>
      <c r="I89" s="394"/>
      <c r="J89" s="395"/>
      <c r="K89" s="396"/>
      <c r="L89" s="396"/>
      <c r="M89" s="393"/>
      <c r="N89" s="393"/>
      <c r="O89" s="394"/>
      <c r="P89" s="394"/>
      <c r="Q89" s="3"/>
    </row>
    <row r="90" spans="1:17" ht="12.75">
      <c r="A90" s="390">
        <f>'пр. хода'!V58</f>
        <v>9</v>
      </c>
      <c r="B90" s="391" t="str">
        <f>VLOOKUP(A90,'пр.взвешивания'!B1:G208,2,FALSE)</f>
        <v>БЕЛОИВАНОВА Анастасия Павловна</v>
      </c>
      <c r="C90" s="392" t="str">
        <f>VLOOKUP(A90,'пр.взвешивания'!B1:G185,3,FALSE)</f>
        <v>28.12.85 мс</v>
      </c>
      <c r="D90" s="392" t="str">
        <f>VLOOKUP(A90,'пр.взвешивания'!B1:G156,4,FALSE)</f>
        <v>МОС</v>
      </c>
      <c r="E90" s="386"/>
      <c r="F90" s="387"/>
      <c r="G90" s="388"/>
      <c r="H90" s="389"/>
      <c r="I90" s="390">
        <f>'пр. хода'!V76</f>
        <v>19</v>
      </c>
      <c r="J90" s="391" t="str">
        <f>VLOOKUP(I90,'пр.взвешивания'!B1:G191,2,FALSE)</f>
        <v>ШИНКАРЕНКО Анастасия Александровна</v>
      </c>
      <c r="K90" s="392" t="str">
        <f>VLOOKUP(I90,'пр.взвешивания'!B1:G203,3,FALSE)</f>
        <v>16.12.91 МС</v>
      </c>
      <c r="L90" s="392" t="str">
        <f>VLOOKUP(I90,'пр.взвешивания'!B1:G222,4,FALSE)</f>
        <v>ЦФО</v>
      </c>
      <c r="M90" s="386"/>
      <c r="N90" s="387"/>
      <c r="O90" s="388"/>
      <c r="P90" s="389"/>
      <c r="Q90" s="3"/>
    </row>
    <row r="91" spans="1:17" ht="12.75">
      <c r="A91" s="206"/>
      <c r="B91" s="384"/>
      <c r="C91" s="347"/>
      <c r="D91" s="347"/>
      <c r="E91" s="347"/>
      <c r="F91" s="347"/>
      <c r="G91" s="349"/>
      <c r="H91" s="342"/>
      <c r="I91" s="206"/>
      <c r="J91" s="384"/>
      <c r="K91" s="347"/>
      <c r="L91" s="347"/>
      <c r="M91" s="347"/>
      <c r="N91" s="347"/>
      <c r="O91" s="349"/>
      <c r="P91" s="342"/>
      <c r="Q91" s="3"/>
    </row>
    <row r="92" spans="1:17" ht="12.75">
      <c r="A92" s="205">
        <f>'пр. хода'!V62</f>
        <v>7</v>
      </c>
      <c r="B92" s="383" t="str">
        <f>VLOOKUP(A92,'пр.взвешивания'!B1:G210,2,FALSE)</f>
        <v>АЛИЕВА Ольга Видадиевна</v>
      </c>
      <c r="C92" s="385" t="str">
        <f>VLOOKUP(A92,'пр.взвешивания'!B1:G187,3,FALSE)</f>
        <v>23.06.91 КМС</v>
      </c>
      <c r="D92" s="385" t="str">
        <f>VLOOKUP(A92,'пр.взвешивания'!B1:G158,4,FALSE)</f>
        <v>ЮФО</v>
      </c>
      <c r="E92" s="381"/>
      <c r="F92" s="381"/>
      <c r="G92" s="205"/>
      <c r="H92" s="205"/>
      <c r="I92" s="205">
        <f>'пр. хода'!V80</f>
        <v>16</v>
      </c>
      <c r="J92" s="383" t="str">
        <f>VLOOKUP(I92,'пр.взвешивания'!B1:G193,2,FALSE)</f>
        <v>КОНДРАТЕНКО Ольга Сергеевна</v>
      </c>
      <c r="K92" s="385" t="str">
        <f>VLOOKUP(I92,'пр.взвешивания'!B1:G205,3,FALSE)</f>
        <v>22.11.93 КМС</v>
      </c>
      <c r="L92" s="385" t="str">
        <f>VLOOKUP(I92,'пр.взвешивания'!B1:G224,4,FALSE)</f>
        <v>МОС</v>
      </c>
      <c r="M92" s="381"/>
      <c r="N92" s="381"/>
      <c r="O92" s="205"/>
      <c r="P92" s="205"/>
      <c r="Q92" s="3"/>
    </row>
    <row r="93" spans="1:17" ht="12.75">
      <c r="A93" s="206"/>
      <c r="B93" s="384"/>
      <c r="C93" s="347"/>
      <c r="D93" s="347"/>
      <c r="E93" s="382"/>
      <c r="F93" s="382"/>
      <c r="G93" s="206"/>
      <c r="H93" s="206"/>
      <c r="I93" s="206"/>
      <c r="J93" s="384"/>
      <c r="K93" s="347"/>
      <c r="L93" s="347"/>
      <c r="M93" s="382"/>
      <c r="N93" s="382"/>
      <c r="O93" s="206"/>
      <c r="P93" s="206"/>
      <c r="Q93" s="3"/>
    </row>
    <row r="94" spans="1:17" ht="15.75">
      <c r="A94" s="16" t="s">
        <v>45</v>
      </c>
      <c r="B94" s="2" t="s">
        <v>50</v>
      </c>
      <c r="E94" s="114" t="str">
        <f>E83</f>
        <v>в.к. 60    кг</v>
      </c>
      <c r="I94" s="16" t="s">
        <v>47</v>
      </c>
      <c r="J94" s="2" t="s">
        <v>50</v>
      </c>
      <c r="M94" s="114" t="str">
        <f>M83</f>
        <v>в.к. 60    кг</v>
      </c>
      <c r="Q94" s="3"/>
    </row>
    <row r="95" spans="1:17" ht="12.75">
      <c r="A95" s="378">
        <f>'пр. хода'!V56</f>
        <v>6</v>
      </c>
      <c r="B95" s="383" t="str">
        <f>VLOOKUP(A95,'пр.взвешивания'!B1:G213,2,FALSE)</f>
        <v>КОНДРАТЬЕВА Олеся Викторовна</v>
      </c>
      <c r="C95" s="385" t="str">
        <f>VLOOKUP(A95,'пр.взвешивания'!B1:G190,3,FALSE)</f>
        <v>04.12.83 мсмк</v>
      </c>
      <c r="D95" s="385" t="str">
        <f>VLOOKUP(A95,'пр.взвешивания'!B1:G161,4,FALSE)</f>
        <v>СФО</v>
      </c>
      <c r="E95" s="347"/>
      <c r="F95" s="348"/>
      <c r="G95" s="349"/>
      <c r="H95" s="342"/>
      <c r="I95" s="378">
        <f>'пр. хода'!V74</f>
        <v>17</v>
      </c>
      <c r="J95" s="383" t="str">
        <f>VLOOKUP(I95,'пр.взвешивания'!B1:G196,2,FALSE)</f>
        <v>БИНДЕР Ирина Владимировна</v>
      </c>
      <c r="K95" s="385" t="str">
        <f>VLOOKUP(I95,'пр.взвешивания'!B1:G208,3,FALSE)</f>
        <v>20.02.88 мсмк</v>
      </c>
      <c r="L95" s="385" t="str">
        <f>VLOOKUP(I95,'пр.взвешивания'!B1:G227,4,FALSE)</f>
        <v>ПФО</v>
      </c>
      <c r="M95" s="347"/>
      <c r="N95" s="348"/>
      <c r="O95" s="349"/>
      <c r="P95" s="342"/>
      <c r="Q95" s="3"/>
    </row>
    <row r="96" spans="1:16" ht="12.75">
      <c r="A96" s="379"/>
      <c r="B96" s="384"/>
      <c r="C96" s="347"/>
      <c r="D96" s="347"/>
      <c r="E96" s="347"/>
      <c r="F96" s="347"/>
      <c r="G96" s="349"/>
      <c r="H96" s="342"/>
      <c r="I96" s="379"/>
      <c r="J96" s="384"/>
      <c r="K96" s="347"/>
      <c r="L96" s="347"/>
      <c r="M96" s="347"/>
      <c r="N96" s="347"/>
      <c r="O96" s="349"/>
      <c r="P96" s="342"/>
    </row>
    <row r="97" spans="1:16" ht="12.75">
      <c r="A97" s="205">
        <f>'пр. хода'!V58</f>
        <v>9</v>
      </c>
      <c r="B97" s="383" t="str">
        <f>VLOOKUP(A97,'пр.взвешивания'!B1:G215,2,FALSE)</f>
        <v>БЕЛОИВАНОВА Анастасия Павловна</v>
      </c>
      <c r="C97" s="385" t="str">
        <f>VLOOKUP(A97,'пр.взвешивания'!B1:G192,3,FALSE)</f>
        <v>28.12.85 мс</v>
      </c>
      <c r="D97" s="385" t="str">
        <f>VLOOKUP(A97,'пр.взвешивания'!B1:G163,4,FALSE)</f>
        <v>МОС</v>
      </c>
      <c r="E97" s="381"/>
      <c r="F97" s="381"/>
      <c r="G97" s="205"/>
      <c r="H97" s="205"/>
      <c r="I97" s="205">
        <f>'пр. хода'!V76</f>
        <v>19</v>
      </c>
      <c r="J97" s="383" t="str">
        <f>VLOOKUP(I97,'пр.взвешивания'!B1:G198,2,FALSE)</f>
        <v>ШИНКАРЕНКО Анастасия Александровна</v>
      </c>
      <c r="K97" s="385" t="str">
        <f>VLOOKUP(I97,'пр.взвешивания'!B1:G210,3,FALSE)</f>
        <v>16.12.91 МС</v>
      </c>
      <c r="L97" s="385" t="str">
        <f>VLOOKUP(I97,'пр.взвешивания'!B1:G229,4,FALSE)</f>
        <v>ЦФО</v>
      </c>
      <c r="M97" s="381"/>
      <c r="N97" s="381"/>
      <c r="O97" s="205"/>
      <c r="P97" s="205"/>
    </row>
    <row r="98" spans="1:16" ht="13.5" thickBot="1">
      <c r="A98" s="394"/>
      <c r="B98" s="395"/>
      <c r="C98" s="396"/>
      <c r="D98" s="396"/>
      <c r="E98" s="393"/>
      <c r="F98" s="393"/>
      <c r="G98" s="394"/>
      <c r="H98" s="394"/>
      <c r="I98" s="394"/>
      <c r="J98" s="395"/>
      <c r="K98" s="396"/>
      <c r="L98" s="396"/>
      <c r="M98" s="393"/>
      <c r="N98" s="393"/>
      <c r="O98" s="394"/>
      <c r="P98" s="394"/>
    </row>
    <row r="99" spans="1:16" ht="12.75">
      <c r="A99" s="390">
        <f>'пр. хода'!V62</f>
        <v>7</v>
      </c>
      <c r="B99" s="391" t="str">
        <f>VLOOKUP(A99,'пр.взвешивания'!B1:G217,2,FALSE)</f>
        <v>АЛИЕВА Ольга Видадиевна</v>
      </c>
      <c r="C99" s="392" t="str">
        <f>VLOOKUP(A99,'пр.взвешивания'!B1:G194,3,FALSE)</f>
        <v>23.06.91 КМС</v>
      </c>
      <c r="D99" s="392" t="str">
        <f>VLOOKUP(A99,'пр.взвешивания'!B1:G165,4,FALSE)</f>
        <v>ЮФО</v>
      </c>
      <c r="E99" s="386"/>
      <c r="F99" s="387"/>
      <c r="G99" s="388"/>
      <c r="H99" s="389"/>
      <c r="I99" s="390">
        <f>'пр. хода'!V80</f>
        <v>16</v>
      </c>
      <c r="J99" s="391" t="str">
        <f>VLOOKUP(I99,'пр.взвешивания'!B1:G200,2,FALSE)</f>
        <v>КОНДРАТЕНКО Ольга Сергеевна</v>
      </c>
      <c r="K99" s="392" t="str">
        <f>VLOOKUP(I99,'пр.взвешивания'!B1:G212,3,FALSE)</f>
        <v>22.11.93 КМС</v>
      </c>
      <c r="L99" s="392" t="str">
        <f>VLOOKUP(I99,'пр.взвешивания'!B1:G231,4,FALSE)</f>
        <v>МОС</v>
      </c>
      <c r="M99" s="386"/>
      <c r="N99" s="387"/>
      <c r="O99" s="388"/>
      <c r="P99" s="389"/>
    </row>
    <row r="100" spans="1:16" ht="12.75">
      <c r="A100" s="206"/>
      <c r="B100" s="384"/>
      <c r="C100" s="347"/>
      <c r="D100" s="347"/>
      <c r="E100" s="347"/>
      <c r="F100" s="347"/>
      <c r="G100" s="349"/>
      <c r="H100" s="342"/>
      <c r="I100" s="206"/>
      <c r="J100" s="384"/>
      <c r="K100" s="347"/>
      <c r="L100" s="347"/>
      <c r="M100" s="347"/>
      <c r="N100" s="347"/>
      <c r="O100" s="349"/>
      <c r="P100" s="342"/>
    </row>
    <row r="101" spans="1:16" ht="12.75">
      <c r="A101" s="205">
        <f>'пр. хода'!V60</f>
        <v>10</v>
      </c>
      <c r="B101" s="383" t="str">
        <f>VLOOKUP(A101,'пр.взвешивания'!B1:G219,2,FALSE)</f>
        <v>КУЛЬМАМЕТОВА Алия Хакимчановна</v>
      </c>
      <c r="C101" s="385" t="str">
        <f>VLOOKUP(A101,'пр.взвешивания'!B1:G196,3,FALSE)</f>
        <v>04.06.91 мс</v>
      </c>
      <c r="D101" s="385" t="str">
        <f>VLOOKUP(A101,'пр.взвешивания'!B1:G167,4,FALSE)</f>
        <v>УФО</v>
      </c>
      <c r="E101" s="381"/>
      <c r="F101" s="381"/>
      <c r="G101" s="205"/>
      <c r="H101" s="205"/>
      <c r="I101" s="205">
        <f>'пр. хода'!V78</f>
        <v>18</v>
      </c>
      <c r="J101" s="383" t="str">
        <f>VLOOKUP(I101,'пр.взвешивания'!B1:G202,2,FALSE)</f>
        <v>ВЛАСОВА Олеся Сергеевна</v>
      </c>
      <c r="K101" s="385" t="str">
        <f>VLOOKUP(I101,'пр.взвешивания'!B1:G214,3,FALSE)</f>
        <v>14.02.90 МС</v>
      </c>
      <c r="L101" s="385" t="str">
        <f>VLOOKUP(I101,'пр.взвешивания'!B1:G233,4,FALSE)</f>
        <v>СФО</v>
      </c>
      <c r="M101" s="381"/>
      <c r="N101" s="381"/>
      <c r="O101" s="205"/>
      <c r="P101" s="205"/>
    </row>
    <row r="102" spans="1:16" ht="12.75">
      <c r="A102" s="206"/>
      <c r="B102" s="384"/>
      <c r="C102" s="347"/>
      <c r="D102" s="347"/>
      <c r="E102" s="382"/>
      <c r="F102" s="382"/>
      <c r="G102" s="206"/>
      <c r="H102" s="206"/>
      <c r="I102" s="206"/>
      <c r="J102" s="384"/>
      <c r="K102" s="347"/>
      <c r="L102" s="347"/>
      <c r="M102" s="382"/>
      <c r="N102" s="382"/>
      <c r="O102" s="206"/>
      <c r="P102" s="206"/>
    </row>
    <row r="104" spans="1:16" ht="15.75">
      <c r="A104" s="16" t="s">
        <v>7</v>
      </c>
      <c r="B104" s="2" t="s">
        <v>51</v>
      </c>
      <c r="C104" s="2"/>
      <c r="D104" s="2"/>
      <c r="E104" s="114" t="str">
        <f>E94</f>
        <v>в.к. 60    кг</v>
      </c>
      <c r="F104" s="2"/>
      <c r="G104" s="2"/>
      <c r="H104" s="2"/>
      <c r="I104" s="16" t="s">
        <v>8</v>
      </c>
      <c r="J104" s="2" t="s">
        <v>51</v>
      </c>
      <c r="K104" s="2"/>
      <c r="L104" s="2"/>
      <c r="M104" s="114" t="str">
        <f>M94</f>
        <v>в.к. 60    кг</v>
      </c>
      <c r="N104" s="2"/>
      <c r="O104" s="2"/>
      <c r="P104" s="2"/>
    </row>
    <row r="105" spans="1:16" ht="12.75" customHeight="1">
      <c r="A105" s="342" t="s">
        <v>0</v>
      </c>
      <c r="B105" s="342" t="s">
        <v>1</v>
      </c>
      <c r="C105" s="342" t="s">
        <v>2</v>
      </c>
      <c r="D105" s="342" t="s">
        <v>3</v>
      </c>
      <c r="E105" s="342" t="s">
        <v>9</v>
      </c>
      <c r="F105" s="342" t="s">
        <v>10</v>
      </c>
      <c r="G105" s="342" t="s">
        <v>11</v>
      </c>
      <c r="H105" s="342" t="s">
        <v>12</v>
      </c>
      <c r="I105" s="342" t="s">
        <v>0</v>
      </c>
      <c r="J105" s="342" t="s">
        <v>1</v>
      </c>
      <c r="K105" s="342" t="s">
        <v>2</v>
      </c>
      <c r="L105" s="342" t="s">
        <v>3</v>
      </c>
      <c r="M105" s="342" t="s">
        <v>9</v>
      </c>
      <c r="N105" s="342" t="s">
        <v>10</v>
      </c>
      <c r="O105" s="342" t="s">
        <v>11</v>
      </c>
      <c r="P105" s="342" t="s">
        <v>12</v>
      </c>
    </row>
    <row r="106" spans="1:16" ht="12.7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</row>
    <row r="107" spans="1:16" ht="12.75">
      <c r="A107" s="378">
        <f>'пр. хода'!AH47</f>
        <v>1</v>
      </c>
      <c r="B107" s="383" t="str">
        <f>VLOOKUP(A107,'пр.взвешивания'!B1:G225,2,FALSE)</f>
        <v>КОСТЕНКО Яна Сергеевна</v>
      </c>
      <c r="C107" s="385" t="str">
        <f>VLOOKUP(A107,'пр.взвешивания'!B1:G202,3,FALSE)</f>
        <v>09.09.87 мсмк</v>
      </c>
      <c r="D107" s="385" t="str">
        <f>VLOOKUP(A107,'пр.взвешивания'!B1:G173,4,FALSE)</f>
        <v>ДВФО</v>
      </c>
      <c r="E107" s="347"/>
      <c r="F107" s="348"/>
      <c r="G107" s="349"/>
      <c r="H107" s="342"/>
      <c r="I107" s="378">
        <f>'пр. хода'!AH56</f>
        <v>15</v>
      </c>
      <c r="J107" s="383" t="str">
        <f>VLOOKUP(I107,'пр.взвешивания'!B1:G208,2,FALSE)</f>
        <v>ОНОПРИЕНКО Екатерина Андреевна</v>
      </c>
      <c r="K107" s="385" t="str">
        <f>VLOOKUP(I107,'пр.взвешивания'!B1:G220,3,FALSE)</f>
        <v>14.08.87 мсмк</v>
      </c>
      <c r="L107" s="385" t="str">
        <f>VLOOKUP(I107,'пр.взвешивания'!B1:G239,4,FALSE)</f>
        <v>ПФО</v>
      </c>
      <c r="M107" s="347"/>
      <c r="N107" s="348"/>
      <c r="O107" s="349"/>
      <c r="P107" s="342"/>
    </row>
    <row r="108" spans="1:16" ht="12.75">
      <c r="A108" s="379"/>
      <c r="B108" s="384"/>
      <c r="C108" s="347"/>
      <c r="D108" s="347"/>
      <c r="E108" s="347"/>
      <c r="F108" s="347"/>
      <c r="G108" s="349"/>
      <c r="H108" s="342"/>
      <c r="I108" s="379"/>
      <c r="J108" s="384"/>
      <c r="K108" s="347"/>
      <c r="L108" s="347"/>
      <c r="M108" s="347"/>
      <c r="N108" s="347"/>
      <c r="O108" s="349"/>
      <c r="P108" s="342"/>
    </row>
    <row r="109" spans="1:16" ht="12.75">
      <c r="A109" s="205">
        <f>'пр. хода'!AH51</f>
        <v>9</v>
      </c>
      <c r="B109" s="383" t="str">
        <f>VLOOKUP(A109,'пр.взвешивания'!B1:G227,2,FALSE)</f>
        <v>БЕЛОИВАНОВА Анастасия Павловна</v>
      </c>
      <c r="C109" s="385" t="str">
        <f>VLOOKUP(A109,'пр.взвешивания'!B1:G204,3,FALSE)</f>
        <v>28.12.85 мс</v>
      </c>
      <c r="D109" s="385" t="str">
        <f>VLOOKUP(A109,'пр.взвешивания'!B1:G175,4,FALSE)</f>
        <v>МОС</v>
      </c>
      <c r="E109" s="381"/>
      <c r="F109" s="381"/>
      <c r="G109" s="205"/>
      <c r="H109" s="205"/>
      <c r="I109" s="205">
        <f>'пр. хода'!AH60</f>
        <v>17</v>
      </c>
      <c r="J109" s="383" t="str">
        <f>VLOOKUP(I109,'пр.взвешивания'!B1:G210,2,FALSE)</f>
        <v>БИНДЕР Ирина Владимировна</v>
      </c>
      <c r="K109" s="385" t="str">
        <f>VLOOKUP(I109,'пр.взвешивания'!B1:G222,3,FALSE)</f>
        <v>20.02.88 мсмк</v>
      </c>
      <c r="L109" s="385" t="str">
        <f>VLOOKUP(I109,'пр.взвешивания'!B1:G241,4,FALSE)</f>
        <v>ПФО</v>
      </c>
      <c r="M109" s="381"/>
      <c r="N109" s="381"/>
      <c r="O109" s="205"/>
      <c r="P109" s="205"/>
    </row>
    <row r="110" spans="1:16" ht="13.5" thickBot="1">
      <c r="A110" s="394"/>
      <c r="B110" s="395"/>
      <c r="C110" s="396"/>
      <c r="D110" s="396"/>
      <c r="E110" s="393"/>
      <c r="F110" s="393"/>
      <c r="G110" s="394"/>
      <c r="H110" s="394"/>
      <c r="I110" s="394"/>
      <c r="J110" s="395"/>
      <c r="K110" s="396"/>
      <c r="L110" s="396"/>
      <c r="M110" s="393"/>
      <c r="N110" s="393"/>
      <c r="O110" s="394"/>
      <c r="P110" s="394"/>
    </row>
    <row r="111" spans="1:16" ht="12.75">
      <c r="A111" s="390">
        <f>'пр. хода'!AH49</f>
        <v>6</v>
      </c>
      <c r="B111" s="391" t="str">
        <f>VLOOKUP(A111,'пр.взвешивания'!B1:G229,2,FALSE)</f>
        <v>КОНДРАТЬЕВА Олеся Викторовна</v>
      </c>
      <c r="C111" s="392" t="str">
        <f>VLOOKUP(A111,'пр.взвешивания'!B1:G206,3,FALSE)</f>
        <v>04.12.83 мсмк</v>
      </c>
      <c r="D111" s="392" t="str">
        <f>VLOOKUP(A111,'пр.взвешивания'!B1:G177,4,FALSE)</f>
        <v>СФО</v>
      </c>
      <c r="E111" s="386"/>
      <c r="F111" s="387"/>
      <c r="G111" s="388"/>
      <c r="H111" s="389"/>
      <c r="I111" s="390">
        <f>'пр. хода'!AH58</f>
        <v>19</v>
      </c>
      <c r="J111" s="391" t="str">
        <f>VLOOKUP(I111,'пр.взвешивания'!B1:G212,2,FALSE)</f>
        <v>ШИНКАРЕНКО Анастасия Александровна</v>
      </c>
      <c r="K111" s="392" t="str">
        <f>VLOOKUP(I111,'пр.взвешивания'!B1:G224,3,FALSE)</f>
        <v>16.12.91 МС</v>
      </c>
      <c r="L111" s="392" t="str">
        <f>VLOOKUP(I111,'пр.взвешивания'!B1:G243,4,FALSE)</f>
        <v>ЦФО</v>
      </c>
      <c r="M111" s="386"/>
      <c r="N111" s="387"/>
      <c r="O111" s="388"/>
      <c r="P111" s="389"/>
    </row>
    <row r="112" spans="1:16" ht="12.75">
      <c r="A112" s="206"/>
      <c r="B112" s="384"/>
      <c r="C112" s="347"/>
      <c r="D112" s="347"/>
      <c r="E112" s="347"/>
      <c r="F112" s="347"/>
      <c r="G112" s="349"/>
      <c r="H112" s="342"/>
      <c r="I112" s="206"/>
      <c r="J112" s="384"/>
      <c r="K112" s="347"/>
      <c r="L112" s="347"/>
      <c r="M112" s="347"/>
      <c r="N112" s="347"/>
      <c r="O112" s="349"/>
      <c r="P112" s="342"/>
    </row>
    <row r="113" spans="1:16" ht="12.75">
      <c r="A113" s="205">
        <f>'пр. хода'!AH53</f>
        <v>4</v>
      </c>
      <c r="B113" s="383" t="str">
        <f>VLOOKUP(A113,'пр.взвешивания'!B1:G231,2,FALSE)</f>
        <v>БУРЦЕВА Светлана Викторовна</v>
      </c>
      <c r="C113" s="385" t="str">
        <f>VLOOKUP(A113,'пр.взвешивания'!B1:G208,3,FALSE)</f>
        <v>14.11.84 мс</v>
      </c>
      <c r="D113" s="385" t="str">
        <f>VLOOKUP(A113,'пр.взвешивания'!B1:G179,4,FALSE)</f>
        <v>ПФО</v>
      </c>
      <c r="E113" s="381"/>
      <c r="F113" s="381"/>
      <c r="G113" s="205"/>
      <c r="H113" s="205"/>
      <c r="I113" s="205">
        <f>'пр. хода'!AH62</f>
        <v>12</v>
      </c>
      <c r="J113" s="383" t="str">
        <f>VLOOKUP(I113,'пр.взвешивания'!B1:G214,2,FALSE)</f>
        <v>КАБУЛОВА София Назимовна</v>
      </c>
      <c r="K113" s="385" t="str">
        <f>VLOOKUP(I113,'пр.взвешивания'!B1:G226,3,FALSE)</f>
        <v>29.05.89 кмс</v>
      </c>
      <c r="L113" s="385" t="str">
        <f>VLOOKUP(I113,'пр.взвешивания'!B1:G245,4,FALSE)</f>
        <v>С.П.</v>
      </c>
      <c r="M113" s="381"/>
      <c r="N113" s="381"/>
      <c r="O113" s="205"/>
      <c r="P113" s="205"/>
    </row>
    <row r="114" spans="1:16" ht="12.75">
      <c r="A114" s="206"/>
      <c r="B114" s="384"/>
      <c r="C114" s="347"/>
      <c r="D114" s="347"/>
      <c r="E114" s="382"/>
      <c r="F114" s="382"/>
      <c r="G114" s="206"/>
      <c r="H114" s="206"/>
      <c r="I114" s="206"/>
      <c r="J114" s="384"/>
      <c r="K114" s="347"/>
      <c r="L114" s="347"/>
      <c r="M114" s="382"/>
      <c r="N114" s="382"/>
      <c r="O114" s="206"/>
      <c r="P114" s="206"/>
    </row>
    <row r="115" spans="1:13" ht="15.75">
      <c r="A115" s="16" t="s">
        <v>7</v>
      </c>
      <c r="B115" s="2" t="s">
        <v>52</v>
      </c>
      <c r="E115" s="114" t="str">
        <f>E104</f>
        <v>в.к. 60    кг</v>
      </c>
      <c r="I115" s="16" t="s">
        <v>8</v>
      </c>
      <c r="J115" s="2" t="s">
        <v>52</v>
      </c>
      <c r="M115" s="114" t="str">
        <f>M104</f>
        <v>в.к. 60    кг</v>
      </c>
    </row>
    <row r="116" spans="1:16" ht="12.75">
      <c r="A116" s="378">
        <f>'пр. хода'!AH47</f>
        <v>1</v>
      </c>
      <c r="B116" s="383" t="str">
        <f>VLOOKUP(A116,'пр.взвешивания'!B1:G234,2,FALSE)</f>
        <v>КОСТЕНКО Яна Сергеевна</v>
      </c>
      <c r="C116" s="385" t="str">
        <f>VLOOKUP(A116,'пр.взвешивания'!B1:G211,3,FALSE)</f>
        <v>09.09.87 мсмк</v>
      </c>
      <c r="D116" s="385" t="str">
        <f>VLOOKUP(A116,'пр.взвешивания'!B1:G182,4,FALSE)</f>
        <v>ДВФО</v>
      </c>
      <c r="E116" s="347"/>
      <c r="F116" s="348"/>
      <c r="G116" s="349"/>
      <c r="H116" s="342"/>
      <c r="I116" s="378">
        <f>'пр. хода'!AH56</f>
        <v>15</v>
      </c>
      <c r="J116" s="383" t="str">
        <f>VLOOKUP(I116,'пр.взвешивания'!B1:G217,2,FALSE)</f>
        <v>ОНОПРИЕНКО Екатерина Андреевна</v>
      </c>
      <c r="K116" s="385" t="str">
        <f>VLOOKUP(I116,'пр.взвешивания'!B1:G229,3,FALSE)</f>
        <v>14.08.87 мсмк</v>
      </c>
      <c r="L116" s="385" t="str">
        <f>VLOOKUP(I116,'пр.взвешивания'!B1:G248,4,FALSE)</f>
        <v>ПФО</v>
      </c>
      <c r="M116" s="347"/>
      <c r="N116" s="348"/>
      <c r="O116" s="349"/>
      <c r="P116" s="342"/>
    </row>
    <row r="117" spans="1:16" ht="12.75">
      <c r="A117" s="379"/>
      <c r="B117" s="384"/>
      <c r="C117" s="347"/>
      <c r="D117" s="347"/>
      <c r="E117" s="347"/>
      <c r="F117" s="347"/>
      <c r="G117" s="349"/>
      <c r="H117" s="342"/>
      <c r="I117" s="379"/>
      <c r="J117" s="384"/>
      <c r="K117" s="347"/>
      <c r="L117" s="347"/>
      <c r="M117" s="347"/>
      <c r="N117" s="347"/>
      <c r="O117" s="349"/>
      <c r="P117" s="342"/>
    </row>
    <row r="118" spans="1:16" ht="12.75">
      <c r="A118" s="205">
        <f>'пр. хода'!AH49</f>
        <v>6</v>
      </c>
      <c r="B118" s="383" t="str">
        <f>VLOOKUP(A118,'пр.взвешивания'!B1:G236,2,FALSE)</f>
        <v>КОНДРАТЬЕВА Олеся Викторовна</v>
      </c>
      <c r="C118" s="385" t="str">
        <f>VLOOKUP(A118,'пр.взвешивания'!B1:G213,3,FALSE)</f>
        <v>04.12.83 мсмк</v>
      </c>
      <c r="D118" s="385" t="str">
        <f>VLOOKUP(A118,'пр.взвешивания'!B1:G184,4,FALSE)</f>
        <v>СФО</v>
      </c>
      <c r="E118" s="381"/>
      <c r="F118" s="381"/>
      <c r="G118" s="205"/>
      <c r="H118" s="205"/>
      <c r="I118" s="205">
        <f>'пр. хода'!AH58</f>
        <v>19</v>
      </c>
      <c r="J118" s="383" t="str">
        <f>VLOOKUP(I118,'пр.взвешивания'!B1:G219,2,FALSE)</f>
        <v>ШИНКАРЕНКО Анастасия Александровна</v>
      </c>
      <c r="K118" s="385" t="str">
        <f>VLOOKUP(I118,'пр.взвешивания'!B1:G231,3,FALSE)</f>
        <v>16.12.91 МС</v>
      </c>
      <c r="L118" s="385" t="str">
        <f>VLOOKUP(I118,'пр.взвешивания'!B1:G250,4,FALSE)</f>
        <v>ЦФО</v>
      </c>
      <c r="M118" s="381"/>
      <c r="N118" s="381"/>
      <c r="O118" s="205"/>
      <c r="P118" s="205"/>
    </row>
    <row r="119" spans="1:16" ht="13.5" thickBot="1">
      <c r="A119" s="394"/>
      <c r="B119" s="395"/>
      <c r="C119" s="396"/>
      <c r="D119" s="396"/>
      <c r="E119" s="393"/>
      <c r="F119" s="393"/>
      <c r="G119" s="394"/>
      <c r="H119" s="394"/>
      <c r="I119" s="394"/>
      <c r="J119" s="395"/>
      <c r="K119" s="396"/>
      <c r="L119" s="396"/>
      <c r="M119" s="393"/>
      <c r="N119" s="393"/>
      <c r="O119" s="394"/>
      <c r="P119" s="394"/>
    </row>
    <row r="120" spans="1:16" ht="12.75">
      <c r="A120" s="390">
        <f>'пр. хода'!AH53</f>
        <v>4</v>
      </c>
      <c r="B120" s="391" t="str">
        <f>VLOOKUP(A120,'пр.взвешивания'!B1:G238,2,FALSE)</f>
        <v>БУРЦЕВА Светлана Викторовна</v>
      </c>
      <c r="C120" s="392" t="str">
        <f>VLOOKUP(A120,'пр.взвешивания'!B1:G215,3,FALSE)</f>
        <v>14.11.84 мс</v>
      </c>
      <c r="D120" s="392" t="str">
        <f>VLOOKUP(A120,'пр.взвешивания'!B1:G186,4,FALSE)</f>
        <v>ПФО</v>
      </c>
      <c r="E120" s="386"/>
      <c r="F120" s="387"/>
      <c r="G120" s="388"/>
      <c r="H120" s="389"/>
      <c r="I120" s="390">
        <f>'пр. хода'!AH62</f>
        <v>12</v>
      </c>
      <c r="J120" s="391" t="str">
        <f>VLOOKUP(I120,'пр.взвешивания'!B1:G221,2,FALSE)</f>
        <v>КАБУЛОВА София Назимовна</v>
      </c>
      <c r="K120" s="392" t="str">
        <f>VLOOKUP(I120,'пр.взвешивания'!B1:G233,3,FALSE)</f>
        <v>29.05.89 кмс</v>
      </c>
      <c r="L120" s="392" t="str">
        <f>VLOOKUP(I120,'пр.взвешивания'!B1:G252,4,FALSE)</f>
        <v>С.П.</v>
      </c>
      <c r="M120" s="386"/>
      <c r="N120" s="387"/>
      <c r="O120" s="388"/>
      <c r="P120" s="389"/>
    </row>
    <row r="121" spans="1:16" ht="12.75">
      <c r="A121" s="206"/>
      <c r="B121" s="384"/>
      <c r="C121" s="347"/>
      <c r="D121" s="347"/>
      <c r="E121" s="347"/>
      <c r="F121" s="347"/>
      <c r="G121" s="349"/>
      <c r="H121" s="342"/>
      <c r="I121" s="206"/>
      <c r="J121" s="384"/>
      <c r="K121" s="347"/>
      <c r="L121" s="347"/>
      <c r="M121" s="347"/>
      <c r="N121" s="347"/>
      <c r="O121" s="349"/>
      <c r="P121" s="342"/>
    </row>
    <row r="122" spans="1:16" ht="12.75">
      <c r="A122" s="205">
        <f>'пр. хода'!AH51</f>
        <v>9</v>
      </c>
      <c r="B122" s="383" t="str">
        <f>VLOOKUP(A122,'пр.взвешивания'!B1:G240,2,FALSE)</f>
        <v>БЕЛОИВАНОВА Анастасия Павловна</v>
      </c>
      <c r="C122" s="385" t="str">
        <f>VLOOKUP(A122,'пр.взвешивания'!B1:G217,3,FALSE)</f>
        <v>28.12.85 мс</v>
      </c>
      <c r="D122" s="385" t="str">
        <f>VLOOKUP(A122,'пр.взвешивания'!B1:G188,4,FALSE)</f>
        <v>МОС</v>
      </c>
      <c r="E122" s="381"/>
      <c r="F122" s="381"/>
      <c r="G122" s="205"/>
      <c r="H122" s="205"/>
      <c r="I122" s="205">
        <f>'пр. хода'!AH60</f>
        <v>17</v>
      </c>
      <c r="J122" s="383" t="str">
        <f>VLOOKUP(I122,'пр.взвешивания'!B1:G223,2,FALSE)</f>
        <v>БИНДЕР Ирина Владимировна</v>
      </c>
      <c r="K122" s="385" t="str">
        <f>VLOOKUP(I122,'пр.взвешивания'!B1:G235,3,FALSE)</f>
        <v>20.02.88 мсмк</v>
      </c>
      <c r="L122" s="385" t="str">
        <f>VLOOKUP(I122,'пр.взвешивания'!B1:G254,4,FALSE)</f>
        <v>ПФО</v>
      </c>
      <c r="M122" s="381"/>
      <c r="N122" s="381"/>
      <c r="O122" s="205"/>
      <c r="P122" s="205"/>
    </row>
    <row r="123" spans="1:16" ht="12.75">
      <c r="A123" s="206"/>
      <c r="B123" s="384"/>
      <c r="C123" s="347"/>
      <c r="D123" s="347"/>
      <c r="E123" s="382"/>
      <c r="F123" s="382"/>
      <c r="G123" s="206"/>
      <c r="H123" s="206"/>
      <c r="I123" s="206"/>
      <c r="J123" s="384"/>
      <c r="K123" s="347"/>
      <c r="L123" s="347"/>
      <c r="M123" s="382"/>
      <c r="N123" s="382"/>
      <c r="O123" s="206"/>
      <c r="P123" s="206"/>
    </row>
  </sheetData>
  <mergeCells count="836"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1:M42"/>
    <mergeCell ref="N41:N42"/>
    <mergeCell ref="O41:O42"/>
    <mergeCell ref="P41:P42"/>
    <mergeCell ref="I41:I42"/>
    <mergeCell ref="J41:J42"/>
    <mergeCell ref="K41:K42"/>
    <mergeCell ref="L41:L42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55:E56"/>
    <mergeCell ref="F55:F56"/>
    <mergeCell ref="G55:G56"/>
    <mergeCell ref="H55:H56"/>
    <mergeCell ref="A55:A56"/>
    <mergeCell ref="B55:B56"/>
    <mergeCell ref="C55:C56"/>
    <mergeCell ref="D55:D56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C50:C51"/>
    <mergeCell ref="D50:D51"/>
    <mergeCell ref="E50:E51"/>
    <mergeCell ref="F50:F5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H65:H66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I84:I85"/>
    <mergeCell ref="J84:J85"/>
    <mergeCell ref="K84:K85"/>
    <mergeCell ref="L84:L85"/>
    <mergeCell ref="A61:H61"/>
    <mergeCell ref="A84:A85"/>
    <mergeCell ref="B84:B85"/>
    <mergeCell ref="C84:C85"/>
    <mergeCell ref="D84:D85"/>
    <mergeCell ref="E84:E85"/>
    <mergeCell ref="F84:F85"/>
    <mergeCell ref="G84:G85"/>
    <mergeCell ref="H84:H85"/>
    <mergeCell ref="A63:A64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57:A58"/>
    <mergeCell ref="B57:B58"/>
    <mergeCell ref="C57:C58"/>
    <mergeCell ref="C12:C13"/>
    <mergeCell ref="A16:A17"/>
    <mergeCell ref="B16:B17"/>
    <mergeCell ref="C16:C17"/>
    <mergeCell ref="A21:A22"/>
    <mergeCell ref="A50:A51"/>
    <mergeCell ref="B50:B51"/>
    <mergeCell ref="E57:E58"/>
    <mergeCell ref="F57:F58"/>
    <mergeCell ref="G57:G58"/>
    <mergeCell ref="A7:A8"/>
    <mergeCell ref="B7:B8"/>
    <mergeCell ref="C7:C8"/>
    <mergeCell ref="F7:F8"/>
    <mergeCell ref="G7:G8"/>
    <mergeCell ref="A12:A13"/>
    <mergeCell ref="B12:B13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H3:H4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D12:D13"/>
    <mergeCell ref="E12:E13"/>
    <mergeCell ref="F12:F13"/>
    <mergeCell ref="G12:G13"/>
    <mergeCell ref="A14:A15"/>
    <mergeCell ref="B14:B15"/>
    <mergeCell ref="C14:C15"/>
    <mergeCell ref="D14:D15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D16:D17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48:A49"/>
    <mergeCell ref="B48:B49"/>
    <mergeCell ref="C48:C49"/>
    <mergeCell ref="D48:D49"/>
    <mergeCell ref="E48:E49"/>
    <mergeCell ref="F48:F49"/>
    <mergeCell ref="G48:G49"/>
    <mergeCell ref="H48:H49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2012-06-07T15:52:03Z</cp:lastPrinted>
  <dcterms:created xsi:type="dcterms:W3CDTF">1996-10-08T23:32:33Z</dcterms:created>
  <dcterms:modified xsi:type="dcterms:W3CDTF">2012-06-07T16:09:33Z</dcterms:modified>
  <cp:category/>
  <cp:version/>
  <cp:contentType/>
  <cp:contentStatus/>
</cp:coreProperties>
</file>