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<sst xmlns="http://schemas.openxmlformats.org/spreadsheetml/2006/main" count="421" uniqueCount="131">
  <si>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</si>
  <si>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</si>
  <si>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</si>
  <si>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</si>
  <si>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</si>
  <si>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</si>
  <si>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</si>
  <si>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</si>
  <si>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</si>
  <si>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</si>
  <si>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</si>
  <si>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</si>
  <si>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</si>
  <si>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</si>
  <si>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</si>
  <si>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</si>
  <si>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</si>
  <si>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</si>
  <si>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</si>
  <si>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</si>
  <si>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</si>
  <si>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</si>
  <si>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</si>
  <si>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</si>
  <si>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</si>
  <si>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</si>
  <si>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</si>
  <si>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</si>
  <si>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</si>
  <si>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</si>
  <si>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</si>
  <si>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</si>
  <si>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</si>
  <si>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</si>
  <si>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</si>
  <si>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</si>
  <si>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</si>
  <si>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</si>
  <si>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</si>
  <si>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</si>
  <si>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</si>
  <si>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</si>
  <si>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</si>
  <si>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</si>
  <si>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</si>
  <si>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</si>
  <si>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</si>
  <si>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</si>
  <si>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</si>
  <si>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</si>
  <si>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</si>
  <si>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тренер</t>
  </si>
  <si>
    <t>Тренер победителя:</t>
  </si>
  <si>
    <t>Округ, субъект, город</t>
  </si>
  <si>
    <t>скфо</t>
  </si>
  <si>
    <t>р.Дагестан Махачкала</t>
  </si>
  <si>
    <t>Умаев ГМ</t>
  </si>
  <si>
    <t>ЗАЙНУКОВ Зайнудин</t>
  </si>
  <si>
    <t>СУЛТАНОВ Иман</t>
  </si>
  <si>
    <t>ГАНТУРОВ Заур</t>
  </si>
  <si>
    <t>Булатов КХ</t>
  </si>
  <si>
    <t>ИСАЕВ Иса</t>
  </si>
  <si>
    <t>Гасанханов ЗМ</t>
  </si>
  <si>
    <t>РАМАЗАНОВ Рамазан</t>
  </si>
  <si>
    <t>юфо</t>
  </si>
  <si>
    <t>Краснодарский кр. Краснодар</t>
  </si>
  <si>
    <t>Саакян ИВ</t>
  </si>
  <si>
    <t>СОКОЛОВ Сергей Викторович</t>
  </si>
  <si>
    <t>27.07.91 кмс</t>
  </si>
  <si>
    <t>МАМЕДОВ Амрах Сахиб Оглы</t>
  </si>
  <si>
    <t>16.04.92 кмс</t>
  </si>
  <si>
    <t>ТЮРЕБАЕВ Маулетбек Таттмбетович</t>
  </si>
  <si>
    <t>12.12.92 кмс</t>
  </si>
  <si>
    <t>Бураков АП</t>
  </si>
  <si>
    <t>Краснодарский кр. Армавир</t>
  </si>
  <si>
    <t>Бабоян РМ</t>
  </si>
  <si>
    <t>МУДРАНОВ Аслан Заудинович</t>
  </si>
  <si>
    <t>ШАОВ Аскер Асланович</t>
  </si>
  <si>
    <t>Псеунов МА</t>
  </si>
  <si>
    <t>ПОГОСЯН Воскан Манукович</t>
  </si>
  <si>
    <t>Погосян ВГ</t>
  </si>
  <si>
    <t>Джанбеков ТА</t>
  </si>
  <si>
    <t>КУРБИТАЕВ Муртазали Алхасович</t>
  </si>
  <si>
    <t>24.07.90 кмс</t>
  </si>
  <si>
    <t>АЛИЕВ Муса Исамутдинович</t>
  </si>
  <si>
    <t>12.01.92 кмс</t>
  </si>
  <si>
    <t>ДАЙТИЕВ Руслан Альбертович</t>
  </si>
  <si>
    <t>24.10.89 кмс</t>
  </si>
  <si>
    <t>р.Дагестан     Каспийск</t>
  </si>
  <si>
    <t>Р.Дагестан с.Каланюрт</t>
  </si>
  <si>
    <t>Сайпуллаев А.</t>
  </si>
  <si>
    <t xml:space="preserve">Чеченская р. </t>
  </si>
  <si>
    <t>Ахмаров Р</t>
  </si>
  <si>
    <t>ДЗАЙТАЕВ Ильяс Мусаевич</t>
  </si>
  <si>
    <t>21.09.89 мс</t>
  </si>
  <si>
    <t>МЕХТИЕВ Аюб Ханпашович</t>
  </si>
  <si>
    <t>06.06.92 мс</t>
  </si>
  <si>
    <t>Чапаев В  Юсупов С</t>
  </si>
  <si>
    <t>02.08.87 кмс</t>
  </si>
  <si>
    <t>05.12.93 кмс</t>
  </si>
  <si>
    <t>23.05.91 кмс</t>
  </si>
  <si>
    <t>26.03.93 кмс</t>
  </si>
  <si>
    <t>ГАСАНХАНОВ Магомед Зайнудинович</t>
  </si>
  <si>
    <t>01.06.86 кмс</t>
  </si>
  <si>
    <t>10.03.92 кмс</t>
  </si>
  <si>
    <t>16.09.87 мсмк</t>
  </si>
  <si>
    <t xml:space="preserve">02.11.91 мс </t>
  </si>
  <si>
    <t>30.07.88 мс</t>
  </si>
  <si>
    <t>ИСМАИЛОВ Зайбула Арсланович</t>
  </si>
  <si>
    <t>17.09.92 кмс</t>
  </si>
  <si>
    <t>ГАДЖИЕВ Кеземет Абдусаламович</t>
  </si>
  <si>
    <t>03.12.91 кмс</t>
  </si>
  <si>
    <t>ИБРАГИМОВ Заур Заирханович</t>
  </si>
  <si>
    <t>07.07.91 кмс</t>
  </si>
  <si>
    <t>22.09.88 кмс</t>
  </si>
  <si>
    <t>03.01.93 кмс</t>
  </si>
  <si>
    <t>КЕРИМОВ Муслим Абдулкеримович</t>
  </si>
  <si>
    <t>р.Дагестан Сулейман-Стальский р-он</t>
  </si>
  <si>
    <t>Курбанов ТИ</t>
  </si>
  <si>
    <t>ЮРКУЛИЕВ Гаджимагомед Абдулвагабович</t>
  </si>
  <si>
    <t>16.06.93 кмс</t>
  </si>
  <si>
    <t>Курбанов РИ</t>
  </si>
  <si>
    <t>в.к. 62  кг.</t>
  </si>
  <si>
    <t>24 уч-ка</t>
  </si>
  <si>
    <t>1 место</t>
  </si>
  <si>
    <t>5-8</t>
  </si>
  <si>
    <t>9-16</t>
  </si>
  <si>
    <t>17-24</t>
  </si>
  <si>
    <t>МИРЗОЕВ Гаджимурад</t>
  </si>
  <si>
    <t>11.10.93 кмс</t>
  </si>
  <si>
    <t>ГАЗИЛОВ Гусейн Рамазанович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</si>
</sst>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42" applyFont="1" applyFill="1" applyBorder="1" applyAlignment="1">
      <alignment horizontal="left"/>
    </xf>
    <xf numFmtId="0" fontId="6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0" fillId="0" borderId="0" xfId="42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42" applyNumberFormat="1" applyFont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>
      <alignment vertical="center" wrapText="1"/>
    </xf>
    <xf numFmtId="0" fontId="6" fillId="0" borderId="0" xfId="42" applyFont="1" applyBorder="1" applyAlignment="1">
      <alignment vertical="center" wrapText="1"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42" applyFont="1" applyBorder="1" applyAlignment="1">
      <alignment/>
    </xf>
    <xf numFmtId="0" fontId="4" fillId="0" borderId="0" xfId="42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>
      <alignment vertical="center" wrapText="1"/>
    </xf>
    <xf numFmtId="0" fontId="0" fillId="0" borderId="0" xfId="42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>
      <alignment/>
    </xf>
    <xf numFmtId="0" fontId="6" fillId="0" borderId="0" xfId="42" applyNumberFormat="1" applyFont="1" applyBorder="1" applyAlignment="1">
      <alignment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>
      <alignment horizontal="center" vertical="center" wrapText="1"/>
    </xf>
    <xf numFmtId="0" fontId="4" fillId="0" borderId="0" xfId="4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30" fillId="24" borderId="51" xfId="42" applyFont="1" applyFill="1" applyBorder="1" applyAlignment="1" applyProtection="1">
      <alignment horizontal="center" vertical="center" wrapText="1"/>
      <protection/>
    </xf>
    <xf numFmtId="0" fontId="30" fillId="24" borderId="52" xfId="42" applyFont="1" applyFill="1" applyBorder="1" applyAlignment="1" applyProtection="1">
      <alignment horizontal="center" vertical="center" wrapText="1"/>
      <protection/>
    </xf>
    <xf numFmtId="0" fontId="30" fillId="24" borderId="53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vertical="center" wrapText="1"/>
    </xf>
    <xf numFmtId="0" fontId="0" fillId="0" borderId="43" xfId="0" applyNumberFormat="1" applyFont="1" applyBorder="1" applyAlignment="1">
      <alignment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center" wrapText="1"/>
    </xf>
    <xf numFmtId="0" fontId="28" fillId="0" borderId="43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3" fillId="24" borderId="51" xfId="42" applyFont="1" applyFill="1" applyBorder="1" applyAlignment="1" applyProtection="1">
      <alignment horizontal="center" vertical="center" wrapText="1"/>
      <protection/>
    </xf>
    <xf numFmtId="0" fontId="13" fillId="24" borderId="52" xfId="42" applyFont="1" applyFill="1" applyBorder="1" applyAlignment="1" applyProtection="1">
      <alignment horizontal="center" vertical="center" wrapText="1"/>
      <protection/>
    </xf>
    <xf numFmtId="0" fontId="13" fillId="24" borderId="53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wrapText="1"/>
    </xf>
    <xf numFmtId="49" fontId="26" fillId="0" borderId="43" xfId="0" applyNumberFormat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49" fontId="26" fillId="0" borderId="60" xfId="0" applyNumberFormat="1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/>
    </xf>
    <xf numFmtId="0" fontId="0" fillId="0" borderId="24" xfId="42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0" fillId="0" borderId="24" xfId="42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0" fillId="0" borderId="54" xfId="42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0" fillId="0" borderId="54" xfId="42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58" xfId="42" applyFont="1" applyBorder="1" applyAlignment="1">
      <alignment horizontal="left" vertical="center" wrapText="1"/>
    </xf>
    <xf numFmtId="0" fontId="0" fillId="0" borderId="58" xfId="42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>
      <alignment horizontal="center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25" borderId="54" xfId="0" applyFont="1" applyFill="1" applyBorder="1" applyAlignment="1">
      <alignment horizontal="center" vertical="center" wrapText="1"/>
    </xf>
    <xf numFmtId="49" fontId="0" fillId="0" borderId="54" xfId="42" applyNumberFormat="1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17" borderId="54" xfId="0" applyFont="1" applyFill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4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>
      <alignment horizontal="left" vertical="center" wrapText="1"/>
    </xf>
    <xf numFmtId="0" fontId="7" fillId="0" borderId="38" xfId="42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40" xfId="42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66" xfId="42" applyFont="1" applyBorder="1" applyAlignment="1">
      <alignment horizontal="left" vertical="center" wrapText="1"/>
    </xf>
    <xf numFmtId="0" fontId="7" fillId="0" borderId="29" xfId="42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25" borderId="51" xfId="42" applyFont="1" applyFill="1" applyBorder="1" applyAlignment="1">
      <alignment horizontal="center" vertical="center"/>
    </xf>
    <xf numFmtId="0" fontId="20" fillId="25" borderId="52" xfId="42" applyFont="1" applyFill="1" applyBorder="1" applyAlignment="1">
      <alignment horizontal="center" vertical="center"/>
    </xf>
    <xf numFmtId="0" fontId="20" fillId="25" borderId="53" xfId="42" applyFont="1" applyFill="1" applyBorder="1" applyAlignment="1">
      <alignment horizontal="center" vertical="center"/>
    </xf>
    <xf numFmtId="0" fontId="21" fillId="17" borderId="69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0" fontId="21" fillId="17" borderId="33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21" fillId="25" borderId="69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33" xfId="0" applyFont="1" applyFill="1" applyBorder="1" applyAlignment="1">
      <alignment horizontal="center" vertical="center"/>
    </xf>
    <xf numFmtId="0" fontId="21" fillId="26" borderId="69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33" xfId="0" applyFont="1" applyFill="1" applyBorder="1" applyAlignment="1">
      <alignment horizontal="center" vertical="center"/>
    </xf>
    <xf numFmtId="0" fontId="18" fillId="0" borderId="6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69" xfId="42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51" xfId="42" applyNumberFormat="1" applyFont="1" applyFill="1" applyBorder="1" applyAlignment="1">
      <alignment horizontal="center" vertical="center" wrapText="1"/>
    </xf>
    <xf numFmtId="0" fontId="6" fillId="24" borderId="52" xfId="42" applyNumberFormat="1" applyFont="1" applyFill="1" applyBorder="1" applyAlignment="1">
      <alignment horizontal="center" vertical="center" wrapText="1"/>
    </xf>
    <xf numFmtId="0" fontId="6" fillId="24" borderId="53" xfId="42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1" fillId="0" borderId="28" xfId="42" applyNumberFormat="1" applyFont="1" applyBorder="1" applyAlignment="1">
      <alignment horizontal="center" vertical="center" wrapText="1"/>
    </xf>
    <xf numFmtId="0" fontId="1" fillId="0" borderId="29" xfId="42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49" fillId="0" borderId="38" xfId="42" applyNumberFormat="1" applyFont="1" applyBorder="1" applyAlignment="1">
      <alignment horizontal="left" vertical="center" wrapText="1"/>
    </xf>
    <xf numFmtId="0" fontId="49" fillId="0" borderId="36" xfId="0" applyNumberFormat="1" applyFont="1" applyBorder="1" applyAlignment="1">
      <alignment horizontal="left" vertical="center" wrapText="1"/>
    </xf>
    <xf numFmtId="0" fontId="49" fillId="0" borderId="68" xfId="0" applyNumberFormat="1" applyFont="1" applyBorder="1" applyAlignment="1">
      <alignment horizontal="left" vertical="center" wrapText="1"/>
    </xf>
    <xf numFmtId="0" fontId="7" fillId="0" borderId="40" xfId="42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8" xfId="42" applyNumberFormat="1" applyFont="1" applyBorder="1" applyAlignment="1">
      <alignment horizontal="left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17" fillId="0" borderId="90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 Всероссийский турнир по САМБО на призы ЗМС СССР Г.Хайбулаева </v>
          </cell>
        </row>
        <row r="3">
          <cell r="A3" t="str">
            <v>8-10 июня 2012 г.</v>
          </cell>
        </row>
        <row r="6">
          <cell r="A6" t="str">
            <v>Гл. судья,  МК</v>
          </cell>
        </row>
        <row r="7">
          <cell r="G7" t="str">
            <v>Р.М. Бабоян</v>
          </cell>
        </row>
        <row r="8">
          <cell r="A8" t="str">
            <v>Гл. секретарь, МК</v>
          </cell>
          <cell r="G8" t="str">
            <v>Армавир</v>
          </cell>
        </row>
        <row r="9">
          <cell r="G9" t="str">
            <v>Д.А.Курбатов</v>
          </cell>
        </row>
        <row r="10">
          <cell r="G10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64"/>
  <sheetViews>
    <sheetView tabSelected="1" workbookViewId="0" topLeftCell="A29">
      <selection activeCell="A1" sqref="A1:H5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3.140625" style="0" customWidth="1"/>
    <col min="5" max="5" width="19.8515625" style="0" customWidth="1"/>
    <col min="6" max="6" width="9.8515625" style="0" customWidth="1"/>
    <col min="7" max="7" width="18.57421875" style="0" customWidth="1"/>
    <col min="8" max="8" width="18.140625" style="0" hidden="1" customWidth="1"/>
  </cols>
  <sheetData>
    <row r="1" spans="1:8" ht="18.75" thickBot="1">
      <c r="A1" s="201" t="s">
        <v>24</v>
      </c>
      <c r="B1" s="201"/>
      <c r="C1" s="201"/>
      <c r="D1" s="201"/>
      <c r="E1" s="201"/>
      <c r="F1" s="201"/>
      <c r="G1" s="201"/>
      <c r="H1" s="201"/>
    </row>
    <row r="2" spans="2:9" ht="22.5" customHeight="1" thickBot="1">
      <c r="B2" s="167" t="s">
        <v>26</v>
      </c>
      <c r="C2" s="167"/>
      <c r="D2" s="198" t="str">
        <f>HYPERLINK('[1]реквизиты'!$A$2)</f>
        <v>XI Всероссийский турнир по САМБО на призы ЗМС СССР Г.Хайбулаева </v>
      </c>
      <c r="E2" s="199"/>
      <c r="F2" s="199"/>
      <c r="G2" s="199"/>
      <c r="H2" s="200"/>
      <c r="I2" s="46"/>
    </row>
    <row r="3" spans="2:7" ht="15" customHeight="1" thickBot="1">
      <c r="B3" s="73"/>
      <c r="C3" s="164" t="str">
        <f>HYPERLINK('[1]реквизиты'!$A$3)</f>
        <v>8-10 июня 2012 г.</v>
      </c>
      <c r="D3" s="164"/>
      <c r="F3" s="165" t="str">
        <f>HYPERLINK('пр.взв.'!D4)</f>
        <v>в.к. 62  кг.</v>
      </c>
      <c r="G3" s="166"/>
    </row>
    <row r="4" spans="1:8" ht="12.75" customHeight="1">
      <c r="A4" s="186" t="s">
        <v>50</v>
      </c>
      <c r="B4" s="188" t="s">
        <v>5</v>
      </c>
      <c r="C4" s="190" t="s">
        <v>6</v>
      </c>
      <c r="D4" s="183" t="s">
        <v>7</v>
      </c>
      <c r="E4" s="182" t="s">
        <v>53</v>
      </c>
      <c r="F4" s="183"/>
      <c r="G4" s="180" t="s">
        <v>51</v>
      </c>
      <c r="H4" s="192" t="s">
        <v>9</v>
      </c>
    </row>
    <row r="5" spans="1:8" ht="9.75" customHeight="1" thickBot="1">
      <c r="A5" s="187"/>
      <c r="B5" s="189"/>
      <c r="C5" s="191"/>
      <c r="D5" s="185"/>
      <c r="E5" s="184"/>
      <c r="F5" s="185"/>
      <c r="G5" s="181"/>
      <c r="H5" s="193"/>
    </row>
    <row r="6" spans="1:8" ht="11.25" customHeight="1">
      <c r="A6" s="178">
        <v>1</v>
      </c>
      <c r="B6" s="179">
        <v>22</v>
      </c>
      <c r="C6" s="204" t="s">
        <v>76</v>
      </c>
      <c r="D6" s="206" t="s">
        <v>105</v>
      </c>
      <c r="E6" s="206" t="s">
        <v>74</v>
      </c>
      <c r="F6" s="206" t="s">
        <v>64</v>
      </c>
      <c r="G6" s="206" t="s">
        <v>75</v>
      </c>
      <c r="H6" s="194">
        <f>VLOOKUP(G6,'пр.взв.'!G4:M133,7,FALSE)</f>
        <v>0</v>
      </c>
    </row>
    <row r="7" spans="1:8" ht="14.25" customHeight="1" thickBot="1">
      <c r="A7" s="177"/>
      <c r="B7" s="169"/>
      <c r="C7" s="205"/>
      <c r="D7" s="207"/>
      <c r="E7" s="207"/>
      <c r="F7" s="207"/>
      <c r="G7" s="207"/>
      <c r="H7" s="195"/>
    </row>
    <row r="8" spans="1:8" ht="11.25" customHeight="1">
      <c r="A8" s="177">
        <v>2</v>
      </c>
      <c r="B8" s="179">
        <v>23</v>
      </c>
      <c r="C8" s="204" t="s">
        <v>77</v>
      </c>
      <c r="D8" s="206" t="s">
        <v>106</v>
      </c>
      <c r="E8" s="206" t="s">
        <v>74</v>
      </c>
      <c r="F8" s="206" t="s">
        <v>64</v>
      </c>
      <c r="G8" s="206" t="s">
        <v>78</v>
      </c>
      <c r="H8" s="196">
        <f>VLOOKUP(G8,'пр.взв.'!G6:M135,7,FALSE)</f>
        <v>0</v>
      </c>
    </row>
    <row r="9" spans="1:8" ht="13.5" customHeight="1" thickBot="1">
      <c r="A9" s="177"/>
      <c r="B9" s="169"/>
      <c r="C9" s="205"/>
      <c r="D9" s="207"/>
      <c r="E9" s="207"/>
      <c r="F9" s="207"/>
      <c r="G9" s="207"/>
      <c r="H9" s="195"/>
    </row>
    <row r="10" spans="1:8" ht="11.25" customHeight="1">
      <c r="A10" s="177">
        <v>3</v>
      </c>
      <c r="B10" s="169">
        <f>'пр.хода'!O6</f>
        <v>5</v>
      </c>
      <c r="C10" s="204" t="s">
        <v>93</v>
      </c>
      <c r="D10" s="206" t="s">
        <v>94</v>
      </c>
      <c r="E10" s="206" t="s">
        <v>91</v>
      </c>
      <c r="F10" s="206" t="s">
        <v>54</v>
      </c>
      <c r="G10" s="206" t="s">
        <v>97</v>
      </c>
      <c r="H10" s="197">
        <f>VLOOKUP(G10,'пр.взв.'!G1:M137,7,FALSE)</f>
        <v>0</v>
      </c>
    </row>
    <row r="11" spans="1:8" ht="13.5" customHeight="1" thickBot="1">
      <c r="A11" s="177"/>
      <c r="B11" s="169"/>
      <c r="C11" s="205"/>
      <c r="D11" s="207"/>
      <c r="E11" s="207"/>
      <c r="F11" s="207"/>
      <c r="G11" s="207"/>
      <c r="H11" s="195"/>
    </row>
    <row r="12" spans="1:8" ht="11.25" customHeight="1">
      <c r="A12" s="177">
        <v>3</v>
      </c>
      <c r="B12" s="169">
        <f>'пр.хода'!P39</f>
        <v>12</v>
      </c>
      <c r="C12" s="204" t="s">
        <v>95</v>
      </c>
      <c r="D12" s="206" t="s">
        <v>96</v>
      </c>
      <c r="E12" s="206" t="s">
        <v>91</v>
      </c>
      <c r="F12" s="206" t="s">
        <v>54</v>
      </c>
      <c r="G12" s="206" t="s">
        <v>92</v>
      </c>
      <c r="H12" s="196">
        <f>VLOOKUP(G12,'пр.взв.'!G11:M139,7,FALSE)</f>
        <v>0</v>
      </c>
    </row>
    <row r="13" spans="1:8" ht="15.75" customHeight="1" thickBot="1">
      <c r="A13" s="177"/>
      <c r="B13" s="169"/>
      <c r="C13" s="205"/>
      <c r="D13" s="207"/>
      <c r="E13" s="207"/>
      <c r="F13" s="207"/>
      <c r="G13" s="207"/>
      <c r="H13" s="195"/>
    </row>
    <row r="14" spans="1:8" ht="11.25" customHeight="1">
      <c r="A14" s="168" t="s">
        <v>125</v>
      </c>
      <c r="B14" s="169">
        <v>9</v>
      </c>
      <c r="C14" s="170" t="str">
        <f>VLOOKUP(B14,'пр.взв.'!B1:H141,2,FALSE)</f>
        <v>ГАДЖИЕВ Кеземет Абдусаламович</v>
      </c>
      <c r="D14" s="395" t="str">
        <f>VLOOKUP(C14,'пр.взв.'!C1:I141,2,FALSE)</f>
        <v>03.12.91 кмс</v>
      </c>
      <c r="E14" s="206" t="s">
        <v>55</v>
      </c>
      <c r="F14" s="206" t="s">
        <v>54</v>
      </c>
      <c r="G14" s="206" t="s">
        <v>62</v>
      </c>
      <c r="H14" s="196">
        <f>VLOOKUP(G14,'пр.взв.'!G1:M141,7,FALSE)</f>
        <v>0</v>
      </c>
    </row>
    <row r="15" spans="1:8" ht="11.25" customHeight="1" thickBot="1">
      <c r="A15" s="168"/>
      <c r="B15" s="169"/>
      <c r="C15" s="171"/>
      <c r="D15" s="396"/>
      <c r="E15" s="207"/>
      <c r="F15" s="207"/>
      <c r="G15" s="207"/>
      <c r="H15" s="195"/>
    </row>
    <row r="16" spans="1:8" ht="11.25" customHeight="1">
      <c r="A16" s="168" t="s">
        <v>125</v>
      </c>
      <c r="B16" s="169">
        <v>3</v>
      </c>
      <c r="C16" s="204" t="s">
        <v>130</v>
      </c>
      <c r="D16" s="206" t="s">
        <v>114</v>
      </c>
      <c r="E16" s="206" t="s">
        <v>55</v>
      </c>
      <c r="F16" s="206" t="s">
        <v>54</v>
      </c>
      <c r="G16" s="206" t="s">
        <v>60</v>
      </c>
      <c r="H16" s="196">
        <f>VLOOKUP(G16,'пр.взв.'!G1:M143,7,FALSE)</f>
        <v>0</v>
      </c>
    </row>
    <row r="17" spans="1:8" ht="11.25" customHeight="1" thickBot="1">
      <c r="A17" s="168"/>
      <c r="B17" s="169"/>
      <c r="C17" s="205"/>
      <c r="D17" s="207"/>
      <c r="E17" s="207"/>
      <c r="F17" s="207"/>
      <c r="G17" s="207"/>
      <c r="H17" s="195"/>
    </row>
    <row r="18" spans="1:8" ht="11.25" customHeight="1">
      <c r="A18" s="168" t="s">
        <v>125</v>
      </c>
      <c r="B18" s="169">
        <v>2</v>
      </c>
      <c r="C18" s="170" t="str">
        <f>VLOOKUP(B18,'пр.взв.'!B1:H145,2,FALSE)</f>
        <v>ИБРАГИМОВ Заур Заирханович</v>
      </c>
      <c r="D18" s="395" t="str">
        <f>VLOOKUP(C18,'пр.взв.'!C1:I145,2,FALSE)</f>
        <v>07.07.91 кмс</v>
      </c>
      <c r="E18" s="206" t="s">
        <v>55</v>
      </c>
      <c r="F18" s="206" t="s">
        <v>54</v>
      </c>
      <c r="G18" s="395" t="str">
        <f>VLOOKUP(F18,'пр.взв.'!F1:L145,2,FALSE)</f>
        <v>Умаев ГМ</v>
      </c>
      <c r="H18" s="196">
        <f>VLOOKUP(G18,'пр.взв.'!G1:M145,7,FALSE)</f>
        <v>0</v>
      </c>
    </row>
    <row r="19" spans="1:8" ht="11.25" customHeight="1" thickBot="1">
      <c r="A19" s="168"/>
      <c r="B19" s="169"/>
      <c r="C19" s="171"/>
      <c r="D19" s="396"/>
      <c r="E19" s="207"/>
      <c r="F19" s="207"/>
      <c r="G19" s="396"/>
      <c r="H19" s="195"/>
    </row>
    <row r="20" spans="1:8" ht="11.25" customHeight="1">
      <c r="A20" s="168" t="s">
        <v>125</v>
      </c>
      <c r="B20" s="169">
        <v>8</v>
      </c>
      <c r="C20" s="204" t="s">
        <v>79</v>
      </c>
      <c r="D20" s="206" t="s">
        <v>107</v>
      </c>
      <c r="E20" s="206" t="s">
        <v>74</v>
      </c>
      <c r="F20" s="206" t="s">
        <v>64</v>
      </c>
      <c r="G20" s="206" t="s">
        <v>80</v>
      </c>
      <c r="H20" s="196">
        <f>VLOOKUP(G20,'пр.взв.'!G1:M147,7,FALSE)</f>
        <v>0</v>
      </c>
    </row>
    <row r="21" spans="1:8" ht="11.25" customHeight="1" thickBot="1">
      <c r="A21" s="168"/>
      <c r="B21" s="169"/>
      <c r="C21" s="205"/>
      <c r="D21" s="207"/>
      <c r="E21" s="207"/>
      <c r="F21" s="207"/>
      <c r="G21" s="207"/>
      <c r="H21" s="195"/>
    </row>
    <row r="22" spans="1:8" ht="11.25" customHeight="1">
      <c r="A22" s="168" t="s">
        <v>126</v>
      </c>
      <c r="B22" s="169">
        <v>1</v>
      </c>
      <c r="C22" s="170" t="str">
        <f>VLOOKUP(B22,'пр.взв.'!B2:H149,2,FALSE)</f>
        <v>СУЛТАНОВ Иман</v>
      </c>
      <c r="D22" s="395" t="str">
        <f>VLOOKUP(C22,'пр.взв.'!C2:I149,2,FALSE)</f>
        <v>05.12.93 кмс</v>
      </c>
      <c r="E22" s="206" t="s">
        <v>55</v>
      </c>
      <c r="F22" s="395" t="str">
        <f>VLOOKUP(E22,'пр.взв.'!E2:K149,2,FALSE)</f>
        <v>скфо</v>
      </c>
      <c r="G22" s="206" t="s">
        <v>56</v>
      </c>
      <c r="H22" s="196">
        <f>VLOOKUP(G22,'пр.взв.'!G2:M149,7,FALSE)</f>
        <v>0</v>
      </c>
    </row>
    <row r="23" spans="1:8" ht="11.25" customHeight="1" thickBot="1">
      <c r="A23" s="168"/>
      <c r="B23" s="169"/>
      <c r="C23" s="171"/>
      <c r="D23" s="396"/>
      <c r="E23" s="207"/>
      <c r="F23" s="396"/>
      <c r="G23" s="207"/>
      <c r="H23" s="195"/>
    </row>
    <row r="24" spans="1:8" ht="11.25" customHeight="1">
      <c r="A24" s="168" t="s">
        <v>126</v>
      </c>
      <c r="B24" s="169">
        <v>13</v>
      </c>
      <c r="C24" s="170" t="str">
        <f>VLOOKUP(B24,'пр.взв.'!B2:H151,2,FALSE)</f>
        <v>МАМЕДОВ Амрах Сахиб Оглы</v>
      </c>
      <c r="D24" s="395" t="str">
        <f>VLOOKUP(C24,'пр.взв.'!C2:I151,2,FALSE)</f>
        <v>16.04.92 кмс</v>
      </c>
      <c r="E24" s="395" t="str">
        <f>VLOOKUP(D24,'пр.взв.'!D2:J151,2,FALSE)</f>
        <v>Краснодарский кр. Краснодар</v>
      </c>
      <c r="F24" s="395" t="str">
        <f>VLOOKUP(E24,'пр.взв.'!E2:K151,2,FALSE)</f>
        <v>юфо</v>
      </c>
      <c r="G24" s="206" t="s">
        <v>66</v>
      </c>
      <c r="H24" s="196">
        <f>VLOOKUP(G24,'пр.взв.'!G2:M151,7,FALSE)</f>
        <v>0</v>
      </c>
    </row>
    <row r="25" spans="1:8" ht="11.25" customHeight="1" thickBot="1">
      <c r="A25" s="168"/>
      <c r="B25" s="169"/>
      <c r="C25" s="171"/>
      <c r="D25" s="396"/>
      <c r="E25" s="396"/>
      <c r="F25" s="396"/>
      <c r="G25" s="207"/>
      <c r="H25" s="195"/>
    </row>
    <row r="26" spans="1:8" ht="11.25" customHeight="1">
      <c r="A26" s="168" t="s">
        <v>126</v>
      </c>
      <c r="B26" s="169">
        <v>11</v>
      </c>
      <c r="C26" s="170" t="str">
        <f>VLOOKUP(B26,'пр.взв.'!B2:H153,2,FALSE)</f>
        <v>ГАСАНХАНОВ Магомед Зайнудинович</v>
      </c>
      <c r="D26" s="395" t="str">
        <f>VLOOKUP(C26,'пр.взв.'!C2:I153,2,FALSE)</f>
        <v>01.06.86 кмс</v>
      </c>
      <c r="E26" s="206" t="s">
        <v>55</v>
      </c>
      <c r="F26" s="395" t="str">
        <f>VLOOKUP(E26,'пр.взв.'!E2:K153,2,FALSE)</f>
        <v>скфо</v>
      </c>
      <c r="G26" s="206" t="s">
        <v>62</v>
      </c>
      <c r="H26" s="196">
        <f>VLOOKUP(G26,'пр.взв.'!G2:M153,7,FALSE)</f>
        <v>0</v>
      </c>
    </row>
    <row r="27" spans="1:8" ht="11.25" customHeight="1" thickBot="1">
      <c r="A27" s="168"/>
      <c r="B27" s="169"/>
      <c r="C27" s="171"/>
      <c r="D27" s="396"/>
      <c r="E27" s="207"/>
      <c r="F27" s="396"/>
      <c r="G27" s="207"/>
      <c r="H27" s="195"/>
    </row>
    <row r="28" spans="1:8" ht="11.25" customHeight="1">
      <c r="A28" s="168" t="s">
        <v>126</v>
      </c>
      <c r="B28" s="169">
        <v>15</v>
      </c>
      <c r="C28" s="170" t="str">
        <f>VLOOKUP(B28,'пр.взв.'!B2:H155,2,FALSE)</f>
        <v>ИСАЕВ Иса</v>
      </c>
      <c r="D28" s="395" t="str">
        <f>VLOOKUP(C28,'пр.взв.'!C2:I155,2,FALSE)</f>
        <v>26.03.93 кмс</v>
      </c>
      <c r="E28" s="206" t="s">
        <v>55</v>
      </c>
      <c r="F28" s="395" t="str">
        <f>VLOOKUP(E28,'пр.взв.'!E2:K155,2,FALSE)</f>
        <v>скфо</v>
      </c>
      <c r="G28" s="206" t="s">
        <v>60</v>
      </c>
      <c r="H28" s="196">
        <f>VLOOKUP(G28,'пр.взв.'!G2:M155,7,FALSE)</f>
        <v>0</v>
      </c>
    </row>
    <row r="29" spans="1:8" ht="11.25" customHeight="1" thickBot="1">
      <c r="A29" s="168"/>
      <c r="B29" s="169"/>
      <c r="C29" s="171"/>
      <c r="D29" s="396"/>
      <c r="E29" s="207"/>
      <c r="F29" s="396"/>
      <c r="G29" s="207"/>
      <c r="H29" s="195"/>
    </row>
    <row r="30" spans="1:8" ht="11.25" customHeight="1">
      <c r="A30" s="168" t="s">
        <v>126</v>
      </c>
      <c r="B30" s="169">
        <v>10</v>
      </c>
      <c r="C30" s="204" t="s">
        <v>82</v>
      </c>
      <c r="D30" s="206" t="s">
        <v>83</v>
      </c>
      <c r="E30" s="206" t="s">
        <v>88</v>
      </c>
      <c r="F30" s="206" t="s">
        <v>54</v>
      </c>
      <c r="G30" s="206" t="s">
        <v>81</v>
      </c>
      <c r="H30" s="196">
        <f>VLOOKUP(G30,'пр.взв.'!G2:M157,7,FALSE)</f>
        <v>0</v>
      </c>
    </row>
    <row r="31" spans="1:8" ht="11.25" customHeight="1" thickBot="1">
      <c r="A31" s="168"/>
      <c r="B31" s="169"/>
      <c r="C31" s="205"/>
      <c r="D31" s="207"/>
      <c r="E31" s="207"/>
      <c r="F31" s="207"/>
      <c r="G31" s="207"/>
      <c r="H31" s="195"/>
    </row>
    <row r="32" spans="1:8" ht="11.25" customHeight="1">
      <c r="A32" s="168" t="s">
        <v>126</v>
      </c>
      <c r="B32" s="169">
        <v>14</v>
      </c>
      <c r="C32" s="170" t="str">
        <f>VLOOKUP(B32,'пр.взв.'!B3:H159,2,FALSE)</f>
        <v>ЗАЙНУКОВ Зайнудин</v>
      </c>
      <c r="D32" s="395" t="str">
        <f>VLOOKUP(C32,'пр.взв.'!C3:I159,2,FALSE)</f>
        <v>02.08.87 кмс</v>
      </c>
      <c r="E32" s="206" t="s">
        <v>55</v>
      </c>
      <c r="F32" s="395" t="str">
        <f>VLOOKUP(E32,'пр.взв.'!E3:K159,2,FALSE)</f>
        <v>скфо</v>
      </c>
      <c r="G32" s="206" t="s">
        <v>56</v>
      </c>
      <c r="H32" s="196">
        <f>VLOOKUP(G32,'пр.взв.'!G3:M159,7,FALSE)</f>
        <v>0</v>
      </c>
    </row>
    <row r="33" spans="1:8" ht="11.25" customHeight="1" thickBot="1">
      <c r="A33" s="168"/>
      <c r="B33" s="169"/>
      <c r="C33" s="171"/>
      <c r="D33" s="396"/>
      <c r="E33" s="207"/>
      <c r="F33" s="396"/>
      <c r="G33" s="207"/>
      <c r="H33" s="195"/>
    </row>
    <row r="34" spans="1:8" ht="11.25" customHeight="1">
      <c r="A34" s="168" t="s">
        <v>126</v>
      </c>
      <c r="B34" s="169">
        <v>4</v>
      </c>
      <c r="C34" s="170" t="str">
        <f>VLOOKUP(B34,'пр.взв.'!B3:H161,2,FALSE)</f>
        <v>ТЮРЕБАЕВ Маулетбек Таттмбетович</v>
      </c>
      <c r="D34" s="395" t="str">
        <f>VLOOKUP(C34,'пр.взв.'!C3:I161,2,FALSE)</f>
        <v>12.12.92 кмс</v>
      </c>
      <c r="E34" s="395" t="str">
        <f>VLOOKUP(D34,'пр.взв.'!D3:J161,2,FALSE)</f>
        <v>Краснодарский кр. Краснодар</v>
      </c>
      <c r="F34" s="395" t="str">
        <f>VLOOKUP(E34,'пр.взв.'!E3:K161,2,FALSE)</f>
        <v>юфо</v>
      </c>
      <c r="G34" s="206" t="s">
        <v>73</v>
      </c>
      <c r="H34" s="196">
        <f>VLOOKUP(G34,'пр.взв.'!G3:M161,7,FALSE)</f>
        <v>0</v>
      </c>
    </row>
    <row r="35" spans="1:8" ht="11.25" customHeight="1" thickBot="1">
      <c r="A35" s="168"/>
      <c r="B35" s="169"/>
      <c r="C35" s="171"/>
      <c r="D35" s="396"/>
      <c r="E35" s="396"/>
      <c r="F35" s="396"/>
      <c r="G35" s="207"/>
      <c r="H35" s="195"/>
    </row>
    <row r="36" spans="1:8" ht="11.25" customHeight="1">
      <c r="A36" s="168" t="s">
        <v>126</v>
      </c>
      <c r="B36" s="169">
        <v>16</v>
      </c>
      <c r="C36" s="170" t="str">
        <f>VLOOKUP(B36,'пр.взв.'!B3:H163,2,FALSE)</f>
        <v>ГАНТУРОВ Заур</v>
      </c>
      <c r="D36" s="395" t="str">
        <f>VLOOKUP(C36,'пр.взв.'!C3:I163,2,FALSE)</f>
        <v>23.05.91 кмс</v>
      </c>
      <c r="E36" s="206" t="s">
        <v>55</v>
      </c>
      <c r="F36" s="395" t="str">
        <f>VLOOKUP(E36,'пр.взв.'!E3:K163,2,FALSE)</f>
        <v>скфо</v>
      </c>
      <c r="G36" s="206" t="s">
        <v>56</v>
      </c>
      <c r="H36" s="196">
        <f>VLOOKUP(G36,'пр.взв.'!G3:M163,7,FALSE)</f>
        <v>0</v>
      </c>
    </row>
    <row r="37" spans="1:8" ht="11.25" customHeight="1" thickBot="1">
      <c r="A37" s="168"/>
      <c r="B37" s="169"/>
      <c r="C37" s="171"/>
      <c r="D37" s="396"/>
      <c r="E37" s="207"/>
      <c r="F37" s="396"/>
      <c r="G37" s="207"/>
      <c r="H37" s="195"/>
    </row>
    <row r="38" spans="1:8" ht="11.25" customHeight="1">
      <c r="A38" s="168" t="s">
        <v>127</v>
      </c>
      <c r="B38" s="169">
        <v>18</v>
      </c>
      <c r="C38" s="170" t="str">
        <f>VLOOKUP(B38,'пр.взв.'!B3:H165,2,FALSE)</f>
        <v>РАМАЗАНОВ Рамазан</v>
      </c>
      <c r="D38" s="395" t="str">
        <f>VLOOKUP(C38,'пр.взв.'!C3:I165,2,FALSE)</f>
        <v>10.03.92 кмс</v>
      </c>
      <c r="E38" s="206" t="s">
        <v>55</v>
      </c>
      <c r="F38" s="395" t="str">
        <f>VLOOKUP(E38,'пр.взв.'!E3:K165,2,FALSE)</f>
        <v>скфо</v>
      </c>
      <c r="G38" s="206" t="s">
        <v>62</v>
      </c>
      <c r="H38" s="196">
        <f>VLOOKUP(G38,'пр.взв.'!G3:M165,7,FALSE)</f>
        <v>0</v>
      </c>
    </row>
    <row r="39" spans="1:8" ht="11.25" customHeight="1" thickBot="1">
      <c r="A39" s="168"/>
      <c r="B39" s="169"/>
      <c r="C39" s="171"/>
      <c r="D39" s="396"/>
      <c r="E39" s="207"/>
      <c r="F39" s="396"/>
      <c r="G39" s="207"/>
      <c r="H39" s="195"/>
    </row>
    <row r="40" spans="1:8" ht="11.25" customHeight="1">
      <c r="A40" s="168" t="s">
        <v>127</v>
      </c>
      <c r="B40" s="169">
        <v>6</v>
      </c>
      <c r="C40" s="170" t="str">
        <f>VLOOKUP(B40,'пр.взв.'!B3:H167,2,FALSE)</f>
        <v>КЕРИМОВ Муслим Абдулкеримович</v>
      </c>
      <c r="D40" s="395" t="str">
        <f>VLOOKUP(C40,'пр.взв.'!C3:I167,2,FALSE)</f>
        <v>03.01.93 кмс</v>
      </c>
      <c r="E40" s="395" t="str">
        <f>VLOOKUP(D40,'пр.взв.'!D3:J167,2,FALSE)</f>
        <v>р.Дагестан Сулейман-Стальский р-он</v>
      </c>
      <c r="F40" s="395" t="str">
        <f>VLOOKUP(E40,'пр.взв.'!E3:K167,2,FALSE)</f>
        <v>скфо</v>
      </c>
      <c r="G40" s="206" t="s">
        <v>118</v>
      </c>
      <c r="H40" s="196">
        <f>VLOOKUP(G40,'пр.взв.'!G3:M167,7,FALSE)</f>
        <v>0</v>
      </c>
    </row>
    <row r="41" spans="1:8" ht="11.25" customHeight="1" thickBot="1">
      <c r="A41" s="168"/>
      <c r="B41" s="169"/>
      <c r="C41" s="171"/>
      <c r="D41" s="396"/>
      <c r="E41" s="396"/>
      <c r="F41" s="396"/>
      <c r="G41" s="207"/>
      <c r="H41" s="195"/>
    </row>
    <row r="42" spans="1:8" ht="11.25" customHeight="1">
      <c r="A42" s="168" t="s">
        <v>127</v>
      </c>
      <c r="B42" s="169">
        <v>20</v>
      </c>
      <c r="C42" s="170" t="str">
        <f>VLOOKUP(B42,'пр.взв.'!B4:H169,2,FALSE)</f>
        <v>ЮРКУЛИЕВ Гаджимагомед Абдулвагабович</v>
      </c>
      <c r="D42" s="395" t="str">
        <f>VLOOKUP(C42,'пр.взв.'!C4:I169,2,FALSE)</f>
        <v>16.06.93 кмс</v>
      </c>
      <c r="E42" s="395" t="str">
        <f>VLOOKUP(D42,'пр.взв.'!D4:J169,2,FALSE)</f>
        <v>р.Дагестан Сулейман-Стальский р-он</v>
      </c>
      <c r="F42" s="395" t="str">
        <f>VLOOKUP(E42,'пр.взв.'!E4:K169,2,FALSE)</f>
        <v>скфо</v>
      </c>
      <c r="G42" s="206" t="s">
        <v>121</v>
      </c>
      <c r="H42" s="196">
        <f>VLOOKUP(G42,'пр.взв.'!G4:M169,7,FALSE)</f>
        <v>0</v>
      </c>
    </row>
    <row r="43" spans="1:8" ht="11.25" customHeight="1" thickBot="1">
      <c r="A43" s="168"/>
      <c r="B43" s="169"/>
      <c r="C43" s="171"/>
      <c r="D43" s="396"/>
      <c r="E43" s="396"/>
      <c r="F43" s="396"/>
      <c r="G43" s="207"/>
      <c r="H43" s="195"/>
    </row>
    <row r="44" spans="1:8" ht="11.25" customHeight="1">
      <c r="A44" s="168" t="s">
        <v>127</v>
      </c>
      <c r="B44" s="169">
        <v>24</v>
      </c>
      <c r="C44" s="170" t="str">
        <f>VLOOKUP(B44,'пр.взв.'!B4:H171,2,FALSE)</f>
        <v>МИРЗОЕВ Гаджимурад</v>
      </c>
      <c r="D44" s="395" t="str">
        <f>VLOOKUP(C44,'пр.взв.'!C4:I171,2,FALSE)</f>
        <v>11.10.93 кмс</v>
      </c>
      <c r="E44" s="206" t="s">
        <v>55</v>
      </c>
      <c r="F44" s="395" t="str">
        <f>VLOOKUP(E44,'пр.взв.'!E4:K171,2,FALSE)</f>
        <v>скфо</v>
      </c>
      <c r="G44" s="206" t="s">
        <v>60</v>
      </c>
      <c r="H44" s="196">
        <f>VLOOKUP(G44,'пр.взв.'!G4:M171,7,FALSE)</f>
        <v>0</v>
      </c>
    </row>
    <row r="45" spans="1:8" ht="11.25" customHeight="1" thickBot="1">
      <c r="A45" s="168"/>
      <c r="B45" s="169"/>
      <c r="C45" s="171"/>
      <c r="D45" s="396"/>
      <c r="E45" s="207"/>
      <c r="F45" s="396"/>
      <c r="G45" s="207"/>
      <c r="H45" s="195"/>
    </row>
    <row r="46" spans="1:8" ht="11.25" customHeight="1">
      <c r="A46" s="168" t="s">
        <v>127</v>
      </c>
      <c r="B46" s="169">
        <v>19</v>
      </c>
      <c r="C46" s="170" t="str">
        <f>VLOOKUP(B46,'пр.взв.'!B4:H173,2,FALSE)</f>
        <v>СОКОЛОВ Сергей Викторович</v>
      </c>
      <c r="D46" s="395" t="str">
        <f>VLOOKUP(C46,'пр.взв.'!C4:I173,2,FALSE)</f>
        <v>27.07.91 кмс</v>
      </c>
      <c r="E46" s="395" t="str">
        <f>VLOOKUP(D46,'пр.взв.'!D4:J173,2,FALSE)</f>
        <v>Краснодарский кр. Краснодар</v>
      </c>
      <c r="F46" s="395" t="str">
        <f>VLOOKUP(E46,'пр.взв.'!E4:K173,2,FALSE)</f>
        <v>юфо</v>
      </c>
      <c r="G46" s="206" t="s">
        <v>66</v>
      </c>
      <c r="H46" s="196">
        <f>VLOOKUP(G46,'пр.взв.'!G4:M173,7,FALSE)</f>
        <v>0</v>
      </c>
    </row>
    <row r="47" spans="1:8" ht="11.25" customHeight="1" thickBot="1">
      <c r="A47" s="168"/>
      <c r="B47" s="169"/>
      <c r="C47" s="171"/>
      <c r="D47" s="396"/>
      <c r="E47" s="396"/>
      <c r="F47" s="396"/>
      <c r="G47" s="207"/>
      <c r="H47" s="195"/>
    </row>
    <row r="48" spans="1:8" ht="11.25" customHeight="1">
      <c r="A48" s="168" t="s">
        <v>127</v>
      </c>
      <c r="B48" s="169">
        <v>7</v>
      </c>
      <c r="C48" s="170" t="str">
        <f>VLOOKUP(B48,'пр.взв.'!B4:H175,2,FALSE)</f>
        <v>ДАЙТИЕВ Руслан Альбертович</v>
      </c>
      <c r="D48" s="395" t="str">
        <f>VLOOKUP(C48,'пр.взв.'!C4:I175,2,FALSE)</f>
        <v>24.10.89 кмс</v>
      </c>
      <c r="E48" s="206" t="s">
        <v>88</v>
      </c>
      <c r="F48" s="395" t="str">
        <f>VLOOKUP(E48,'пр.взв.'!E4:K175,2,FALSE)</f>
        <v>скфо</v>
      </c>
      <c r="G48" s="206" t="s">
        <v>81</v>
      </c>
      <c r="H48" s="196">
        <f>VLOOKUP(G48,'пр.взв.'!G4:M175,7,FALSE)</f>
        <v>0</v>
      </c>
    </row>
    <row r="49" spans="1:8" ht="11.25" customHeight="1" thickBot="1">
      <c r="A49" s="168"/>
      <c r="B49" s="169"/>
      <c r="C49" s="171"/>
      <c r="D49" s="396"/>
      <c r="E49" s="207"/>
      <c r="F49" s="396"/>
      <c r="G49" s="207"/>
      <c r="H49" s="195"/>
    </row>
    <row r="50" spans="1:8" ht="11.25" customHeight="1">
      <c r="A50" s="168" t="s">
        <v>127</v>
      </c>
      <c r="B50" s="169">
        <v>17</v>
      </c>
      <c r="C50" s="170" t="str">
        <f>VLOOKUP(B50,'пр.взв.'!B4:H177,2,FALSE)</f>
        <v>АЛИЕВ Муса Исамутдинович</v>
      </c>
      <c r="D50" s="395" t="str">
        <f>VLOOKUP(C50,'пр.взв.'!C4:I177,2,FALSE)</f>
        <v>12.01.92 кмс</v>
      </c>
      <c r="E50" s="206" t="s">
        <v>88</v>
      </c>
      <c r="F50" s="395" t="str">
        <f>VLOOKUP(E50,'пр.взв.'!E4:K177,2,FALSE)</f>
        <v>скфо</v>
      </c>
      <c r="G50" s="206" t="s">
        <v>81</v>
      </c>
      <c r="H50" s="196">
        <f>VLOOKUP(G50,'пр.взв.'!G4:M177,7,FALSE)</f>
        <v>0</v>
      </c>
    </row>
    <row r="51" spans="1:8" ht="11.25" customHeight="1" thickBot="1">
      <c r="A51" s="168"/>
      <c r="B51" s="169"/>
      <c r="C51" s="171"/>
      <c r="D51" s="396"/>
      <c r="E51" s="207"/>
      <c r="F51" s="396"/>
      <c r="G51" s="207"/>
      <c r="H51" s="195"/>
    </row>
    <row r="52" spans="1:8" ht="11.25" customHeight="1">
      <c r="A52" s="168" t="s">
        <v>127</v>
      </c>
      <c r="B52" s="169">
        <v>21</v>
      </c>
      <c r="C52" s="170" t="str">
        <f>VLOOKUP(B52,'пр.взв.'!B5:H179,2,FALSE)</f>
        <v>ИСМАИЛОВ Зайбула Арсланович</v>
      </c>
      <c r="D52" s="395" t="str">
        <f>VLOOKUP(C52,'пр.взв.'!C5:I179,2,FALSE)</f>
        <v>17.09.92 кмс</v>
      </c>
      <c r="E52" s="395" t="str">
        <f>VLOOKUP(D52,'пр.взв.'!D5:J179,2,FALSE)</f>
        <v>Р.Дагестан с.Каланюрт</v>
      </c>
      <c r="F52" s="395" t="str">
        <f>VLOOKUP(E52,'пр.взв.'!E5:K179,2,FALSE)</f>
        <v>скфо</v>
      </c>
      <c r="G52" s="206" t="s">
        <v>90</v>
      </c>
      <c r="H52" s="196">
        <f>VLOOKUP(G52,'пр.взв.'!G5:M179,7,FALSE)</f>
        <v>0</v>
      </c>
    </row>
    <row r="53" spans="1:8" ht="11.25" customHeight="1" thickBot="1">
      <c r="A53" s="168"/>
      <c r="B53" s="169"/>
      <c r="C53" s="171"/>
      <c r="D53" s="396"/>
      <c r="E53" s="396"/>
      <c r="F53" s="396"/>
      <c r="G53" s="207"/>
      <c r="H53" s="195"/>
    </row>
    <row r="54" spans="1:7" ht="12.75">
      <c r="A54" s="70" t="str">
        <f>HYPERLINK('[1]реквизиты'!$A$6)</f>
        <v>Гл. судья,  МК</v>
      </c>
      <c r="B54" s="31"/>
      <c r="C54" s="71"/>
      <c r="D54" s="72"/>
      <c r="E54" s="150" t="str">
        <f>'[1]реквизиты'!$G$7</f>
        <v>Р.М. Бабоян</v>
      </c>
      <c r="G54" s="159" t="str">
        <f>'[1]реквизиты'!$G$8</f>
        <v>Армавир</v>
      </c>
    </row>
    <row r="55" spans="1:7" ht="12.75">
      <c r="A55" s="70" t="str">
        <f>HYPERLINK('[1]реквизиты'!$A$8)</f>
        <v>Гл. секретарь, МК</v>
      </c>
      <c r="B55" s="31"/>
      <c r="C55" s="71"/>
      <c r="D55" s="72"/>
      <c r="E55" s="158" t="str">
        <f>'[1]реквизиты'!$G$9</f>
        <v>Д.А.Курбатов</v>
      </c>
      <c r="G55" s="159" t="str">
        <f>'[1]реквизиты'!$G$10</f>
        <v>Рязань</v>
      </c>
    </row>
    <row r="56" spans="1:7" ht="12.75">
      <c r="A56" s="31"/>
      <c r="B56" s="31"/>
      <c r="C56" s="31"/>
      <c r="D56" s="31"/>
      <c r="E56" s="31"/>
      <c r="F56" s="31"/>
      <c r="G56" s="31"/>
    </row>
    <row r="57" spans="1:4" ht="12.75">
      <c r="A57" s="31"/>
      <c r="B57" s="31"/>
      <c r="C57" s="31"/>
      <c r="D57" s="31"/>
    </row>
    <row r="58" spans="1:4" ht="12.75">
      <c r="A58" s="31"/>
      <c r="B58" s="31"/>
      <c r="C58" s="31"/>
      <c r="D58" s="31"/>
    </row>
    <row r="59" spans="1:5" ht="27.75" customHeight="1">
      <c r="A59" s="29"/>
      <c r="C59" s="36"/>
      <c r="D59" s="36"/>
      <c r="E59" s="36"/>
    </row>
    <row r="60" spans="1:5" ht="12.75">
      <c r="A60" s="29"/>
      <c r="B60" s="37"/>
      <c r="C60" s="37"/>
      <c r="D60" s="37"/>
      <c r="E60" s="37"/>
    </row>
    <row r="61" spans="1:6" ht="12.75">
      <c r="A61" s="29"/>
      <c r="B61" s="37"/>
      <c r="C61" s="37"/>
      <c r="D61" s="37"/>
      <c r="E61" s="37"/>
      <c r="F61" s="37"/>
    </row>
    <row r="62" spans="1:6" ht="12.75">
      <c r="A62" s="29"/>
      <c r="B62" s="37"/>
      <c r="C62" s="37"/>
      <c r="D62" s="37"/>
      <c r="E62" s="37"/>
      <c r="F62" s="37"/>
    </row>
    <row r="63" ht="12.75">
      <c r="A63" s="29"/>
    </row>
    <row r="64" ht="12.75">
      <c r="A64" s="29"/>
    </row>
  </sheetData>
  <mergeCells count="204">
    <mergeCell ref="H50:H51"/>
    <mergeCell ref="D2:H2"/>
    <mergeCell ref="A1:H1"/>
    <mergeCell ref="H52:H53"/>
    <mergeCell ref="B8:B9"/>
    <mergeCell ref="H42:H43"/>
    <mergeCell ref="H44:H45"/>
    <mergeCell ref="H46:H47"/>
    <mergeCell ref="H48:H49"/>
    <mergeCell ref="H34:H35"/>
    <mergeCell ref="H36:H37"/>
    <mergeCell ref="H38:H39"/>
    <mergeCell ref="H40:H41"/>
    <mergeCell ref="H26:H27"/>
    <mergeCell ref="H28:H29"/>
    <mergeCell ref="H30:H31"/>
    <mergeCell ref="H32:H33"/>
    <mergeCell ref="H18:H19"/>
    <mergeCell ref="H20:H21"/>
    <mergeCell ref="H22:H23"/>
    <mergeCell ref="H24:H25"/>
    <mergeCell ref="E52:E53"/>
    <mergeCell ref="E48:E49"/>
    <mergeCell ref="F52:F53"/>
    <mergeCell ref="H4:H5"/>
    <mergeCell ref="H6:H7"/>
    <mergeCell ref="H8:H9"/>
    <mergeCell ref="H10:H11"/>
    <mergeCell ref="H12:H13"/>
    <mergeCell ref="H14:H15"/>
    <mergeCell ref="H16:H17"/>
    <mergeCell ref="D50:D51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E8:E9"/>
    <mergeCell ref="G8:G9"/>
    <mergeCell ref="A6:A7"/>
    <mergeCell ref="B6:B7"/>
    <mergeCell ref="A8:A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25">
      <selection activeCell="C51" sqref="C51:G5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20.00390625" style="0" customWidth="1"/>
    <col min="6" max="6" width="8.140625" style="0" customWidth="1"/>
    <col min="7" max="7" width="17.28125" style="0" customWidth="1"/>
    <col min="8" max="8" width="22.00390625" style="0" hidden="1" customWidth="1"/>
  </cols>
  <sheetData>
    <row r="1" spans="1:8" ht="29.25" customHeight="1" thickBot="1">
      <c r="A1" s="167" t="s">
        <v>23</v>
      </c>
      <c r="B1" s="167"/>
      <c r="C1" s="167"/>
      <c r="D1" s="167"/>
      <c r="E1" s="167"/>
      <c r="F1" s="167"/>
      <c r="G1" s="167"/>
      <c r="H1" s="167"/>
    </row>
    <row r="2" spans="3:9" ht="27.75" customHeight="1" thickBot="1">
      <c r="C2" s="222" t="str">
        <f>HYPERLINK('[1]реквизиты'!$A$2)</f>
        <v>XI Всероссийский турнир по САМБО на призы ЗМС СССР Г.Хайбулаева </v>
      </c>
      <c r="D2" s="223"/>
      <c r="E2" s="223"/>
      <c r="F2" s="223"/>
      <c r="G2" s="223"/>
      <c r="H2" s="224"/>
      <c r="I2" s="161"/>
    </row>
    <row r="3" spans="1:8" ht="12.75" customHeight="1">
      <c r="A3" s="225" t="str">
        <f>HYPERLINK('[1]реквизиты'!$A$3)</f>
        <v>8-10 июня 2012 г.</v>
      </c>
      <c r="B3" s="225"/>
      <c r="C3" s="225"/>
      <c r="D3" s="225"/>
      <c r="E3" s="225"/>
      <c r="F3" s="225"/>
      <c r="G3" s="225"/>
      <c r="H3" s="225"/>
    </row>
    <row r="4" spans="4:5" ht="12.75">
      <c r="D4" s="214" t="s">
        <v>122</v>
      </c>
      <c r="E4" s="214"/>
    </row>
    <row r="5" spans="1:7" ht="12.75" customHeight="1">
      <c r="A5" s="219" t="s">
        <v>4</v>
      </c>
      <c r="B5" s="220" t="s">
        <v>5</v>
      </c>
      <c r="C5" s="219" t="s">
        <v>6</v>
      </c>
      <c r="D5" s="219" t="s">
        <v>7</v>
      </c>
      <c r="E5" s="212" t="s">
        <v>8</v>
      </c>
      <c r="F5" s="172"/>
      <c r="G5" s="219" t="s">
        <v>51</v>
      </c>
    </row>
    <row r="6" spans="1:7" ht="12.75" customHeight="1" thickBot="1">
      <c r="A6" s="203"/>
      <c r="B6" s="221"/>
      <c r="C6" s="203"/>
      <c r="D6" s="203"/>
      <c r="E6" s="213"/>
      <c r="F6" s="173"/>
      <c r="G6" s="203"/>
    </row>
    <row r="7" spans="1:7" ht="12.75" customHeight="1">
      <c r="A7" s="215">
        <v>1</v>
      </c>
      <c r="B7" s="216">
        <v>1</v>
      </c>
      <c r="C7" s="204" t="s">
        <v>58</v>
      </c>
      <c r="D7" s="206" t="s">
        <v>99</v>
      </c>
      <c r="E7" s="206" t="s">
        <v>55</v>
      </c>
      <c r="F7" s="206" t="s">
        <v>54</v>
      </c>
      <c r="G7" s="206" t="s">
        <v>56</v>
      </c>
    </row>
    <row r="8" spans="1:7" ht="15" customHeight="1" thickBot="1">
      <c r="A8" s="215"/>
      <c r="B8" s="217"/>
      <c r="C8" s="205"/>
      <c r="D8" s="207"/>
      <c r="E8" s="207"/>
      <c r="F8" s="207"/>
      <c r="G8" s="207"/>
    </row>
    <row r="9" spans="1:7" ht="12.75" customHeight="1">
      <c r="A9" s="215">
        <v>2</v>
      </c>
      <c r="B9" s="216">
        <v>2</v>
      </c>
      <c r="C9" s="204" t="s">
        <v>112</v>
      </c>
      <c r="D9" s="206" t="s">
        <v>113</v>
      </c>
      <c r="E9" s="206" t="s">
        <v>55</v>
      </c>
      <c r="F9" s="206" t="s">
        <v>54</v>
      </c>
      <c r="G9" s="206" t="s">
        <v>60</v>
      </c>
    </row>
    <row r="10" spans="1:7" ht="15" customHeight="1" thickBot="1">
      <c r="A10" s="215"/>
      <c r="B10" s="217"/>
      <c r="C10" s="205"/>
      <c r="D10" s="207"/>
      <c r="E10" s="207"/>
      <c r="F10" s="207"/>
      <c r="G10" s="207"/>
    </row>
    <row r="11" spans="1:7" ht="15" customHeight="1">
      <c r="A11" s="215">
        <v>3</v>
      </c>
      <c r="B11" s="216">
        <v>3</v>
      </c>
      <c r="C11" s="204" t="s">
        <v>130</v>
      </c>
      <c r="D11" s="206" t="s">
        <v>114</v>
      </c>
      <c r="E11" s="206" t="s">
        <v>55</v>
      </c>
      <c r="F11" s="206" t="s">
        <v>54</v>
      </c>
      <c r="G11" s="206" t="s">
        <v>60</v>
      </c>
    </row>
    <row r="12" spans="1:7" ht="15.75" customHeight="1" thickBot="1">
      <c r="A12" s="215"/>
      <c r="B12" s="217"/>
      <c r="C12" s="205"/>
      <c r="D12" s="207"/>
      <c r="E12" s="207"/>
      <c r="F12" s="207"/>
      <c r="G12" s="207"/>
    </row>
    <row r="13" spans="1:7" ht="12.75" customHeight="1">
      <c r="A13" s="215">
        <v>4</v>
      </c>
      <c r="B13" s="216">
        <v>4</v>
      </c>
      <c r="C13" s="204" t="s">
        <v>71</v>
      </c>
      <c r="D13" s="206" t="s">
        <v>72</v>
      </c>
      <c r="E13" s="206" t="s">
        <v>65</v>
      </c>
      <c r="F13" s="206" t="s">
        <v>64</v>
      </c>
      <c r="G13" s="206" t="s">
        <v>73</v>
      </c>
    </row>
    <row r="14" spans="1:7" ht="15" customHeight="1" thickBot="1">
      <c r="A14" s="215"/>
      <c r="B14" s="217"/>
      <c r="C14" s="205"/>
      <c r="D14" s="207"/>
      <c r="E14" s="207"/>
      <c r="F14" s="207"/>
      <c r="G14" s="207"/>
    </row>
    <row r="15" spans="1:7" ht="12.75" customHeight="1">
      <c r="A15" s="215">
        <v>5</v>
      </c>
      <c r="B15" s="216">
        <v>5</v>
      </c>
      <c r="C15" s="204" t="s">
        <v>93</v>
      </c>
      <c r="D15" s="206" t="s">
        <v>94</v>
      </c>
      <c r="E15" s="206" t="s">
        <v>91</v>
      </c>
      <c r="F15" s="206" t="s">
        <v>54</v>
      </c>
      <c r="G15" s="206" t="s">
        <v>97</v>
      </c>
    </row>
    <row r="16" spans="1:7" ht="15" customHeight="1" thickBot="1">
      <c r="A16" s="215"/>
      <c r="B16" s="217"/>
      <c r="C16" s="205"/>
      <c r="D16" s="207"/>
      <c r="E16" s="207"/>
      <c r="F16" s="207"/>
      <c r="G16" s="207"/>
    </row>
    <row r="17" spans="1:7" ht="12.75" customHeight="1">
      <c r="A17" s="215">
        <v>6</v>
      </c>
      <c r="B17" s="216">
        <v>6</v>
      </c>
      <c r="C17" s="204" t="s">
        <v>116</v>
      </c>
      <c r="D17" s="206" t="s">
        <v>115</v>
      </c>
      <c r="E17" s="206" t="s">
        <v>117</v>
      </c>
      <c r="F17" s="206" t="s">
        <v>54</v>
      </c>
      <c r="G17" s="206" t="s">
        <v>118</v>
      </c>
    </row>
    <row r="18" spans="1:7" ht="15" customHeight="1" thickBot="1">
      <c r="A18" s="215"/>
      <c r="B18" s="217"/>
      <c r="C18" s="205"/>
      <c r="D18" s="207"/>
      <c r="E18" s="207"/>
      <c r="F18" s="207"/>
      <c r="G18" s="207"/>
    </row>
    <row r="19" spans="1:7" ht="12.75" customHeight="1">
      <c r="A19" s="215">
        <v>7</v>
      </c>
      <c r="B19" s="216">
        <v>7</v>
      </c>
      <c r="C19" s="204" t="s">
        <v>86</v>
      </c>
      <c r="D19" s="206" t="s">
        <v>87</v>
      </c>
      <c r="E19" s="206" t="s">
        <v>88</v>
      </c>
      <c r="F19" s="206" t="s">
        <v>54</v>
      </c>
      <c r="G19" s="206" t="s">
        <v>81</v>
      </c>
    </row>
    <row r="20" spans="1:7" ht="15" customHeight="1" thickBot="1">
      <c r="A20" s="215"/>
      <c r="B20" s="217"/>
      <c r="C20" s="205"/>
      <c r="D20" s="207"/>
      <c r="E20" s="207"/>
      <c r="F20" s="207"/>
      <c r="G20" s="207"/>
    </row>
    <row r="21" spans="1:7" ht="12.75" customHeight="1">
      <c r="A21" s="215">
        <v>8</v>
      </c>
      <c r="B21" s="216">
        <v>8</v>
      </c>
      <c r="C21" s="204" t="s">
        <v>79</v>
      </c>
      <c r="D21" s="206" t="s">
        <v>107</v>
      </c>
      <c r="E21" s="206" t="s">
        <v>74</v>
      </c>
      <c r="F21" s="206" t="s">
        <v>64</v>
      </c>
      <c r="G21" s="206" t="s">
        <v>80</v>
      </c>
    </row>
    <row r="22" spans="1:7" ht="15" customHeight="1" thickBot="1">
      <c r="A22" s="215"/>
      <c r="B22" s="217"/>
      <c r="C22" s="205"/>
      <c r="D22" s="207"/>
      <c r="E22" s="207"/>
      <c r="F22" s="207"/>
      <c r="G22" s="207"/>
    </row>
    <row r="23" spans="1:7" ht="12.75" customHeight="1">
      <c r="A23" s="215">
        <v>9</v>
      </c>
      <c r="B23" s="216">
        <v>9</v>
      </c>
      <c r="C23" s="204" t="s">
        <v>110</v>
      </c>
      <c r="D23" s="206" t="s">
        <v>111</v>
      </c>
      <c r="E23" s="206" t="s">
        <v>55</v>
      </c>
      <c r="F23" s="206" t="s">
        <v>54</v>
      </c>
      <c r="G23" s="206" t="s">
        <v>62</v>
      </c>
    </row>
    <row r="24" spans="1:7" ht="15" customHeight="1" thickBot="1">
      <c r="A24" s="215"/>
      <c r="B24" s="217"/>
      <c r="C24" s="205"/>
      <c r="D24" s="207"/>
      <c r="E24" s="207"/>
      <c r="F24" s="207"/>
      <c r="G24" s="207"/>
    </row>
    <row r="25" spans="1:7" ht="12.75" customHeight="1">
      <c r="A25" s="215">
        <v>10</v>
      </c>
      <c r="B25" s="216">
        <v>10</v>
      </c>
      <c r="C25" s="204" t="s">
        <v>82</v>
      </c>
      <c r="D25" s="206" t="s">
        <v>83</v>
      </c>
      <c r="E25" s="206" t="s">
        <v>88</v>
      </c>
      <c r="F25" s="206" t="s">
        <v>54</v>
      </c>
      <c r="G25" s="206" t="s">
        <v>81</v>
      </c>
    </row>
    <row r="26" spans="1:7" ht="15" customHeight="1" thickBot="1">
      <c r="A26" s="215"/>
      <c r="B26" s="217"/>
      <c r="C26" s="205"/>
      <c r="D26" s="207"/>
      <c r="E26" s="207"/>
      <c r="F26" s="207"/>
      <c r="G26" s="207"/>
    </row>
    <row r="27" spans="1:7" ht="12.75" customHeight="1">
      <c r="A27" s="215">
        <v>11</v>
      </c>
      <c r="B27" s="216">
        <v>11</v>
      </c>
      <c r="C27" s="204" t="s">
        <v>102</v>
      </c>
      <c r="D27" s="206" t="s">
        <v>103</v>
      </c>
      <c r="E27" s="206" t="s">
        <v>55</v>
      </c>
      <c r="F27" s="206" t="s">
        <v>54</v>
      </c>
      <c r="G27" s="206" t="s">
        <v>62</v>
      </c>
    </row>
    <row r="28" spans="1:7" ht="15" customHeight="1" thickBot="1">
      <c r="A28" s="215"/>
      <c r="B28" s="217"/>
      <c r="C28" s="205"/>
      <c r="D28" s="207"/>
      <c r="E28" s="207"/>
      <c r="F28" s="207"/>
      <c r="G28" s="207"/>
    </row>
    <row r="29" spans="1:7" ht="15.75" customHeight="1">
      <c r="A29" s="215">
        <v>12</v>
      </c>
      <c r="B29" s="216">
        <v>12</v>
      </c>
      <c r="C29" s="204" t="s">
        <v>95</v>
      </c>
      <c r="D29" s="206" t="s">
        <v>96</v>
      </c>
      <c r="E29" s="206" t="s">
        <v>91</v>
      </c>
      <c r="F29" s="206" t="s">
        <v>54</v>
      </c>
      <c r="G29" s="206" t="s">
        <v>92</v>
      </c>
    </row>
    <row r="30" spans="1:7" ht="15" customHeight="1" thickBot="1">
      <c r="A30" s="215"/>
      <c r="B30" s="217"/>
      <c r="C30" s="205"/>
      <c r="D30" s="207"/>
      <c r="E30" s="207"/>
      <c r="F30" s="207"/>
      <c r="G30" s="207"/>
    </row>
    <row r="31" spans="1:7" ht="12.75" customHeight="1">
      <c r="A31" s="215">
        <v>13</v>
      </c>
      <c r="B31" s="216">
        <v>13</v>
      </c>
      <c r="C31" s="204" t="s">
        <v>69</v>
      </c>
      <c r="D31" s="206" t="s">
        <v>70</v>
      </c>
      <c r="E31" s="206" t="s">
        <v>65</v>
      </c>
      <c r="F31" s="206" t="s">
        <v>64</v>
      </c>
      <c r="G31" s="206" t="s">
        <v>66</v>
      </c>
    </row>
    <row r="32" spans="1:7" ht="15" customHeight="1" thickBot="1">
      <c r="A32" s="215"/>
      <c r="B32" s="217"/>
      <c r="C32" s="205"/>
      <c r="D32" s="207"/>
      <c r="E32" s="207"/>
      <c r="F32" s="207"/>
      <c r="G32" s="207"/>
    </row>
    <row r="33" spans="1:7" ht="12.75" customHeight="1">
      <c r="A33" s="215">
        <v>14</v>
      </c>
      <c r="B33" s="216">
        <v>14</v>
      </c>
      <c r="C33" s="204" t="s">
        <v>57</v>
      </c>
      <c r="D33" s="206" t="s">
        <v>98</v>
      </c>
      <c r="E33" s="206" t="s">
        <v>55</v>
      </c>
      <c r="F33" s="206" t="s">
        <v>54</v>
      </c>
      <c r="G33" s="206" t="s">
        <v>56</v>
      </c>
    </row>
    <row r="34" spans="1:7" ht="15" customHeight="1" thickBot="1">
      <c r="A34" s="215"/>
      <c r="B34" s="217"/>
      <c r="C34" s="205"/>
      <c r="D34" s="207"/>
      <c r="E34" s="207"/>
      <c r="F34" s="207"/>
      <c r="G34" s="207"/>
    </row>
    <row r="35" spans="1:7" ht="12.75" customHeight="1">
      <c r="A35" s="215">
        <v>15</v>
      </c>
      <c r="B35" s="216">
        <v>15</v>
      </c>
      <c r="C35" s="204" t="s">
        <v>61</v>
      </c>
      <c r="D35" s="206" t="s">
        <v>101</v>
      </c>
      <c r="E35" s="206" t="s">
        <v>55</v>
      </c>
      <c r="F35" s="206" t="s">
        <v>54</v>
      </c>
      <c r="G35" s="206" t="s">
        <v>60</v>
      </c>
    </row>
    <row r="36" spans="1:7" ht="15" customHeight="1" thickBot="1">
      <c r="A36" s="215"/>
      <c r="B36" s="217"/>
      <c r="C36" s="205"/>
      <c r="D36" s="207"/>
      <c r="E36" s="207"/>
      <c r="F36" s="207"/>
      <c r="G36" s="207"/>
    </row>
    <row r="37" spans="1:7" ht="15.75" customHeight="1">
      <c r="A37" s="215">
        <v>16</v>
      </c>
      <c r="B37" s="216">
        <v>16</v>
      </c>
      <c r="C37" s="204" t="s">
        <v>59</v>
      </c>
      <c r="D37" s="206" t="s">
        <v>100</v>
      </c>
      <c r="E37" s="206" t="s">
        <v>55</v>
      </c>
      <c r="F37" s="206" t="s">
        <v>54</v>
      </c>
      <c r="G37" s="206" t="s">
        <v>56</v>
      </c>
    </row>
    <row r="38" spans="1:7" ht="12.75" customHeight="1" thickBot="1">
      <c r="A38" s="215"/>
      <c r="B38" s="217"/>
      <c r="C38" s="205"/>
      <c r="D38" s="207"/>
      <c r="E38" s="207"/>
      <c r="F38" s="207"/>
      <c r="G38" s="207"/>
    </row>
    <row r="39" spans="1:7" ht="12.75" customHeight="1">
      <c r="A39" s="215">
        <v>17</v>
      </c>
      <c r="B39" s="216">
        <v>17</v>
      </c>
      <c r="C39" s="204" t="s">
        <v>84</v>
      </c>
      <c r="D39" s="206" t="s">
        <v>85</v>
      </c>
      <c r="E39" s="206" t="s">
        <v>88</v>
      </c>
      <c r="F39" s="206" t="s">
        <v>54</v>
      </c>
      <c r="G39" s="206" t="s">
        <v>81</v>
      </c>
    </row>
    <row r="40" spans="1:7" ht="12.75" customHeight="1" thickBot="1">
      <c r="A40" s="215"/>
      <c r="B40" s="217"/>
      <c r="C40" s="205"/>
      <c r="D40" s="207"/>
      <c r="E40" s="207"/>
      <c r="F40" s="207"/>
      <c r="G40" s="207"/>
    </row>
    <row r="41" spans="1:7" ht="12.75" customHeight="1">
      <c r="A41" s="215">
        <v>18</v>
      </c>
      <c r="B41" s="216">
        <v>18</v>
      </c>
      <c r="C41" s="204" t="s">
        <v>63</v>
      </c>
      <c r="D41" s="206" t="s">
        <v>104</v>
      </c>
      <c r="E41" s="206" t="s">
        <v>55</v>
      </c>
      <c r="F41" s="206" t="s">
        <v>54</v>
      </c>
      <c r="G41" s="206" t="s">
        <v>62</v>
      </c>
    </row>
    <row r="42" spans="1:7" ht="12.75" customHeight="1" thickBot="1">
      <c r="A42" s="215"/>
      <c r="B42" s="217"/>
      <c r="C42" s="205"/>
      <c r="D42" s="207"/>
      <c r="E42" s="207"/>
      <c r="F42" s="207"/>
      <c r="G42" s="207"/>
    </row>
    <row r="43" spans="1:7" ht="12.75" customHeight="1">
      <c r="A43" s="215">
        <v>19</v>
      </c>
      <c r="B43" s="216">
        <v>19</v>
      </c>
      <c r="C43" s="204" t="s">
        <v>67</v>
      </c>
      <c r="D43" s="206" t="s">
        <v>68</v>
      </c>
      <c r="E43" s="206" t="s">
        <v>65</v>
      </c>
      <c r="F43" s="206" t="s">
        <v>64</v>
      </c>
      <c r="G43" s="206" t="s">
        <v>66</v>
      </c>
    </row>
    <row r="44" spans="1:7" ht="12.75" customHeight="1" thickBot="1">
      <c r="A44" s="215"/>
      <c r="B44" s="217"/>
      <c r="C44" s="205"/>
      <c r="D44" s="207"/>
      <c r="E44" s="207"/>
      <c r="F44" s="207"/>
      <c r="G44" s="207"/>
    </row>
    <row r="45" spans="1:7" ht="12.75" customHeight="1">
      <c r="A45" s="215">
        <v>20</v>
      </c>
      <c r="B45" s="216">
        <v>20</v>
      </c>
      <c r="C45" s="204" t="s">
        <v>119</v>
      </c>
      <c r="D45" s="206" t="s">
        <v>120</v>
      </c>
      <c r="E45" s="206" t="s">
        <v>117</v>
      </c>
      <c r="F45" s="206" t="s">
        <v>54</v>
      </c>
      <c r="G45" s="206" t="s">
        <v>121</v>
      </c>
    </row>
    <row r="46" spans="1:7" ht="12.75" customHeight="1" thickBot="1">
      <c r="A46" s="215"/>
      <c r="B46" s="217"/>
      <c r="C46" s="205"/>
      <c r="D46" s="207"/>
      <c r="E46" s="207"/>
      <c r="F46" s="207"/>
      <c r="G46" s="207"/>
    </row>
    <row r="47" spans="1:7" ht="12.75" customHeight="1">
      <c r="A47" s="215">
        <v>21</v>
      </c>
      <c r="B47" s="216">
        <v>21</v>
      </c>
      <c r="C47" s="204" t="s">
        <v>108</v>
      </c>
      <c r="D47" s="206" t="s">
        <v>109</v>
      </c>
      <c r="E47" s="206" t="s">
        <v>89</v>
      </c>
      <c r="F47" s="206" t="s">
        <v>54</v>
      </c>
      <c r="G47" s="206" t="s">
        <v>90</v>
      </c>
    </row>
    <row r="48" spans="1:7" ht="12.75" customHeight="1" thickBot="1">
      <c r="A48" s="215"/>
      <c r="B48" s="217"/>
      <c r="C48" s="205"/>
      <c r="D48" s="207"/>
      <c r="E48" s="207"/>
      <c r="F48" s="207"/>
      <c r="G48" s="207"/>
    </row>
    <row r="49" spans="1:7" ht="12.75" customHeight="1">
      <c r="A49" s="215">
        <v>22</v>
      </c>
      <c r="B49" s="216">
        <v>22</v>
      </c>
      <c r="C49" s="204" t="s">
        <v>76</v>
      </c>
      <c r="D49" s="206" t="s">
        <v>105</v>
      </c>
      <c r="E49" s="206" t="s">
        <v>74</v>
      </c>
      <c r="F49" s="206" t="s">
        <v>64</v>
      </c>
      <c r="G49" s="206" t="s">
        <v>75</v>
      </c>
    </row>
    <row r="50" spans="1:7" ht="12.75" customHeight="1" thickBot="1">
      <c r="A50" s="215"/>
      <c r="B50" s="217"/>
      <c r="C50" s="205"/>
      <c r="D50" s="207"/>
      <c r="E50" s="207"/>
      <c r="F50" s="207"/>
      <c r="G50" s="207"/>
    </row>
    <row r="51" spans="1:7" ht="12.75" customHeight="1">
      <c r="A51" s="215">
        <v>23</v>
      </c>
      <c r="B51" s="216">
        <v>23</v>
      </c>
      <c r="C51" s="204" t="s">
        <v>77</v>
      </c>
      <c r="D51" s="206" t="s">
        <v>106</v>
      </c>
      <c r="E51" s="206" t="s">
        <v>74</v>
      </c>
      <c r="F51" s="206" t="s">
        <v>64</v>
      </c>
      <c r="G51" s="206" t="s">
        <v>78</v>
      </c>
    </row>
    <row r="52" spans="1:7" ht="12.75" customHeight="1" thickBot="1">
      <c r="A52" s="215"/>
      <c r="B52" s="217"/>
      <c r="C52" s="205"/>
      <c r="D52" s="207"/>
      <c r="E52" s="207"/>
      <c r="F52" s="207"/>
      <c r="G52" s="207"/>
    </row>
    <row r="53" spans="1:7" ht="12.75" customHeight="1">
      <c r="A53" s="215">
        <v>24</v>
      </c>
      <c r="B53" s="216">
        <v>24</v>
      </c>
      <c r="C53" s="204" t="s">
        <v>128</v>
      </c>
      <c r="D53" s="206" t="s">
        <v>129</v>
      </c>
      <c r="E53" s="206" t="s">
        <v>55</v>
      </c>
      <c r="F53" s="206" t="s">
        <v>54</v>
      </c>
      <c r="G53" s="206" t="s">
        <v>60</v>
      </c>
    </row>
    <row r="54" spans="1:7" ht="12.75" customHeight="1" thickBot="1">
      <c r="A54" s="215"/>
      <c r="B54" s="217"/>
      <c r="C54" s="205"/>
      <c r="D54" s="207"/>
      <c r="E54" s="207"/>
      <c r="F54" s="207"/>
      <c r="G54" s="207"/>
    </row>
    <row r="55" spans="1:7" ht="12.75" customHeight="1">
      <c r="A55" s="215">
        <v>25</v>
      </c>
      <c r="B55" s="218">
        <v>25</v>
      </c>
      <c r="C55" s="210"/>
      <c r="D55" s="202"/>
      <c r="E55" s="212"/>
      <c r="F55" s="176"/>
      <c r="G55" s="208"/>
    </row>
    <row r="56" spans="1:7" ht="12.75" customHeight="1">
      <c r="A56" s="215"/>
      <c r="B56" s="218"/>
      <c r="C56" s="211"/>
      <c r="D56" s="203"/>
      <c r="E56" s="213"/>
      <c r="F56" s="176"/>
      <c r="G56" s="209"/>
    </row>
    <row r="57" spans="1:7" ht="12.75" customHeight="1">
      <c r="A57" s="215">
        <v>26</v>
      </c>
      <c r="B57" s="218">
        <v>26</v>
      </c>
      <c r="C57" s="210"/>
      <c r="D57" s="202"/>
      <c r="E57" s="212"/>
      <c r="F57" s="176"/>
      <c r="G57" s="208"/>
    </row>
    <row r="58" spans="1:7" ht="12.75" customHeight="1">
      <c r="A58" s="215"/>
      <c r="B58" s="218"/>
      <c r="C58" s="211"/>
      <c r="D58" s="203"/>
      <c r="E58" s="213"/>
      <c r="F58" s="176"/>
      <c r="G58" s="209"/>
    </row>
    <row r="59" spans="1:7" ht="12.75" customHeight="1">
      <c r="A59" s="215">
        <v>27</v>
      </c>
      <c r="B59" s="218">
        <v>27</v>
      </c>
      <c r="C59" s="210"/>
      <c r="D59" s="202"/>
      <c r="E59" s="212"/>
      <c r="F59" s="176"/>
      <c r="G59" s="208"/>
    </row>
    <row r="60" spans="1:7" ht="12.75" customHeight="1">
      <c r="A60" s="215"/>
      <c r="B60" s="218"/>
      <c r="C60" s="211"/>
      <c r="D60" s="203"/>
      <c r="E60" s="213"/>
      <c r="F60" s="176"/>
      <c r="G60" s="209"/>
    </row>
    <row r="61" spans="1:7" ht="12.75" customHeight="1">
      <c r="A61" s="215">
        <v>28</v>
      </c>
      <c r="B61" s="218">
        <v>28</v>
      </c>
      <c r="C61" s="210"/>
      <c r="D61" s="202"/>
      <c r="E61" s="212"/>
      <c r="F61" s="176"/>
      <c r="G61" s="208"/>
    </row>
    <row r="62" spans="1:7" ht="12.75" customHeight="1">
      <c r="A62" s="215"/>
      <c r="B62" s="218"/>
      <c r="C62" s="211"/>
      <c r="D62" s="203"/>
      <c r="E62" s="213"/>
      <c r="F62" s="176"/>
      <c r="G62" s="209"/>
    </row>
    <row r="63" spans="1:7" ht="12.75" customHeight="1">
      <c r="A63" s="215">
        <v>29</v>
      </c>
      <c r="B63" s="218">
        <v>29</v>
      </c>
      <c r="C63" s="210"/>
      <c r="D63" s="202"/>
      <c r="E63" s="212"/>
      <c r="F63" s="176"/>
      <c r="G63" s="208"/>
    </row>
    <row r="64" spans="1:7" ht="12.75" customHeight="1">
      <c r="A64" s="215"/>
      <c r="B64" s="218"/>
      <c r="C64" s="211"/>
      <c r="D64" s="203"/>
      <c r="E64" s="213"/>
      <c r="F64" s="176"/>
      <c r="G64" s="209"/>
    </row>
    <row r="65" spans="1:7" ht="12.75" customHeight="1">
      <c r="A65" s="215">
        <v>30</v>
      </c>
      <c r="B65" s="218">
        <v>30</v>
      </c>
      <c r="C65" s="210"/>
      <c r="D65" s="202"/>
      <c r="E65" s="212"/>
      <c r="F65" s="176"/>
      <c r="G65" s="208"/>
    </row>
    <row r="66" spans="1:7" ht="12.75" customHeight="1">
      <c r="A66" s="215"/>
      <c r="B66" s="218"/>
      <c r="C66" s="211"/>
      <c r="D66" s="203"/>
      <c r="E66" s="213"/>
      <c r="F66" s="176"/>
      <c r="G66" s="209"/>
    </row>
    <row r="67" spans="1:7" ht="12.75">
      <c r="A67" s="215">
        <v>31</v>
      </c>
      <c r="B67" s="218">
        <v>31</v>
      </c>
      <c r="C67" s="210"/>
      <c r="D67" s="202"/>
      <c r="E67" s="212"/>
      <c r="F67" s="176"/>
      <c r="G67" s="208"/>
    </row>
    <row r="68" spans="1:7" ht="12.75">
      <c r="A68" s="215"/>
      <c r="B68" s="218"/>
      <c r="C68" s="211"/>
      <c r="D68" s="203"/>
      <c r="E68" s="213"/>
      <c r="F68" s="176"/>
      <c r="G68" s="209"/>
    </row>
    <row r="69" spans="1:7" ht="12.75">
      <c r="A69" s="215">
        <v>32</v>
      </c>
      <c r="B69" s="218">
        <v>32</v>
      </c>
      <c r="C69" s="210"/>
      <c r="D69" s="202"/>
      <c r="E69" s="212"/>
      <c r="F69" s="176"/>
      <c r="G69" s="208"/>
    </row>
    <row r="70" spans="1:7" ht="12.75">
      <c r="A70" s="215"/>
      <c r="B70" s="218"/>
      <c r="C70" s="211"/>
      <c r="D70" s="203"/>
      <c r="E70" s="213"/>
      <c r="F70" s="176"/>
      <c r="G70" s="209"/>
    </row>
  </sheetData>
  <sheetProtection/>
  <mergeCells count="234">
    <mergeCell ref="C2:H2"/>
    <mergeCell ref="A1:H1"/>
    <mergeCell ref="A3:H3"/>
    <mergeCell ref="A9:A10"/>
    <mergeCell ref="E5:F6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1">
      <selection activeCell="K3" sqref="K3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26" t="s">
        <v>42</v>
      </c>
      <c r="C1" s="226"/>
      <c r="D1" s="226"/>
      <c r="E1" s="226"/>
      <c r="F1" s="226"/>
      <c r="G1" s="226"/>
      <c r="H1" s="226"/>
      <c r="I1" s="226"/>
      <c r="K1" s="226" t="s">
        <v>42</v>
      </c>
      <c r="L1" s="226"/>
      <c r="M1" s="226"/>
      <c r="N1" s="226"/>
      <c r="O1" s="226"/>
      <c r="P1" s="226"/>
      <c r="Q1" s="226"/>
      <c r="R1" s="226"/>
    </row>
    <row r="2" spans="2:18" ht="15.75" customHeight="1">
      <c r="B2" s="227" t="str">
        <f>'пр.взв.'!D4</f>
        <v>в.к. 62  кг.</v>
      </c>
      <c r="C2" s="228"/>
      <c r="D2" s="228"/>
      <c r="E2" s="228"/>
      <c r="F2" s="228"/>
      <c r="G2" s="228"/>
      <c r="H2" s="228"/>
      <c r="I2" s="228"/>
      <c r="K2" s="227" t="str">
        <f>'пр.взв.'!D4</f>
        <v>в.к. 62  кг.</v>
      </c>
      <c r="L2" s="228"/>
      <c r="M2" s="228"/>
      <c r="N2" s="228"/>
      <c r="O2" s="228"/>
      <c r="P2" s="228"/>
      <c r="Q2" s="228"/>
      <c r="R2" s="228"/>
    </row>
    <row r="3" spans="2:18" ht="16.5" thickBot="1">
      <c r="B3" s="85" t="s">
        <v>35</v>
      </c>
      <c r="C3" s="87" t="s">
        <v>43</v>
      </c>
      <c r="D3" s="86" t="s">
        <v>36</v>
      </c>
      <c r="E3" s="87"/>
      <c r="F3" s="85"/>
      <c r="G3" s="87"/>
      <c r="H3" s="87"/>
      <c r="I3" s="87"/>
      <c r="J3" s="87"/>
      <c r="K3" s="85" t="s">
        <v>1</v>
      </c>
      <c r="L3" s="87" t="s">
        <v>43</v>
      </c>
      <c r="M3" s="86" t="s">
        <v>36</v>
      </c>
      <c r="N3" s="87"/>
      <c r="O3" s="85"/>
      <c r="P3" s="87"/>
      <c r="Q3" s="87"/>
      <c r="R3" s="87"/>
    </row>
    <row r="4" spans="1:18" ht="12.75" customHeight="1">
      <c r="A4" s="229" t="s">
        <v>44</v>
      </c>
      <c r="B4" s="231" t="s">
        <v>5</v>
      </c>
      <c r="C4" s="233" t="s">
        <v>6</v>
      </c>
      <c r="D4" s="233" t="s">
        <v>14</v>
      </c>
      <c r="E4" s="233" t="s">
        <v>15</v>
      </c>
      <c r="F4" s="233" t="s">
        <v>16</v>
      </c>
      <c r="G4" s="235" t="s">
        <v>45</v>
      </c>
      <c r="H4" s="237" t="s">
        <v>46</v>
      </c>
      <c r="I4" s="239" t="s">
        <v>18</v>
      </c>
      <c r="J4" s="229" t="s">
        <v>44</v>
      </c>
      <c r="K4" s="231" t="s">
        <v>5</v>
      </c>
      <c r="L4" s="233" t="s">
        <v>6</v>
      </c>
      <c r="M4" s="233" t="s">
        <v>14</v>
      </c>
      <c r="N4" s="233" t="s">
        <v>15</v>
      </c>
      <c r="O4" s="233" t="s">
        <v>16</v>
      </c>
      <c r="P4" s="235" t="s">
        <v>45</v>
      </c>
      <c r="Q4" s="237" t="s">
        <v>46</v>
      </c>
      <c r="R4" s="239" t="s">
        <v>18</v>
      </c>
    </row>
    <row r="5" spans="1:18" ht="13.5" customHeight="1" thickBot="1">
      <c r="A5" s="230"/>
      <c r="B5" s="232" t="s">
        <v>38</v>
      </c>
      <c r="C5" s="234"/>
      <c r="D5" s="234"/>
      <c r="E5" s="234"/>
      <c r="F5" s="234"/>
      <c r="G5" s="236"/>
      <c r="H5" s="238"/>
      <c r="I5" s="240" t="s">
        <v>39</v>
      </c>
      <c r="J5" s="230"/>
      <c r="K5" s="232" t="s">
        <v>38</v>
      </c>
      <c r="L5" s="234"/>
      <c r="M5" s="234"/>
      <c r="N5" s="234"/>
      <c r="O5" s="234"/>
      <c r="P5" s="236"/>
      <c r="Q5" s="238"/>
      <c r="R5" s="240" t="s">
        <v>39</v>
      </c>
    </row>
    <row r="6" spans="1:18" ht="12.75">
      <c r="A6" s="241">
        <v>1</v>
      </c>
      <c r="B6" s="244">
        <v>1</v>
      </c>
      <c r="C6" s="246" t="str">
        <f>VLOOKUP(B6,'пр.взв.'!B7:G70,2,FALSE)</f>
        <v>СУЛТАНОВ Иман</v>
      </c>
      <c r="D6" s="248" t="str">
        <f>VLOOKUP(B6,'пр.взв.'!B7:G70,3,FALSE)</f>
        <v>05.12.93 кмс</v>
      </c>
      <c r="E6" s="248" t="str">
        <f>VLOOKUP(B6,'пр.взв.'!B7:G70,4,FALSE)</f>
        <v>р.Дагестан Махачкала</v>
      </c>
      <c r="F6" s="250"/>
      <c r="G6" s="251"/>
      <c r="H6" s="209"/>
      <c r="I6" s="203"/>
      <c r="J6" s="253">
        <v>9</v>
      </c>
      <c r="K6" s="244">
        <v>2</v>
      </c>
      <c r="L6" s="246" t="str">
        <f>VLOOKUP(K6,'пр.взв.'!B7:G70,2,FALSE)</f>
        <v>ИБРАГИМОВ Заур Заирханович</v>
      </c>
      <c r="M6" s="248" t="str">
        <f>VLOOKUP(K6,'пр.взв.'!B7:G70,3,FALSE)</f>
        <v>07.07.91 кмс</v>
      </c>
      <c r="N6" s="248" t="str">
        <f>VLOOKUP(K6,'пр.взв.'!B7:G70,4,FALSE)</f>
        <v>р.Дагестан Махачкала</v>
      </c>
      <c r="O6" s="250"/>
      <c r="P6" s="251"/>
      <c r="Q6" s="209"/>
      <c r="R6" s="203"/>
    </row>
    <row r="7" spans="1:18" ht="12.75">
      <c r="A7" s="242"/>
      <c r="B7" s="245"/>
      <c r="C7" s="247"/>
      <c r="D7" s="249"/>
      <c r="E7" s="249"/>
      <c r="F7" s="249"/>
      <c r="G7" s="249"/>
      <c r="H7" s="252"/>
      <c r="I7" s="215"/>
      <c r="J7" s="254"/>
      <c r="K7" s="245"/>
      <c r="L7" s="247"/>
      <c r="M7" s="249"/>
      <c r="N7" s="249"/>
      <c r="O7" s="249"/>
      <c r="P7" s="249"/>
      <c r="Q7" s="252"/>
      <c r="R7" s="215"/>
    </row>
    <row r="8" spans="1:18" ht="12.75">
      <c r="A8" s="242"/>
      <c r="B8" s="256">
        <v>17</v>
      </c>
      <c r="C8" s="258" t="str">
        <f>VLOOKUP(B8,'пр.взв.'!B9:G72,2,FALSE)</f>
        <v>АЛИЕВ Муса Исамутдинович</v>
      </c>
      <c r="D8" s="260" t="str">
        <f>VLOOKUP(B8,'пр.взв.'!B1:G72,3,FALSE)</f>
        <v>12.01.92 кмс</v>
      </c>
      <c r="E8" s="260" t="str">
        <f>VLOOKUP(B8,'пр.взв.'!B1:G72,4,FALSE)</f>
        <v>р.Дагестан     Каспийск</v>
      </c>
      <c r="F8" s="262"/>
      <c r="G8" s="262"/>
      <c r="H8" s="219"/>
      <c r="I8" s="219"/>
      <c r="J8" s="254"/>
      <c r="K8" s="256">
        <v>18</v>
      </c>
      <c r="L8" s="258" t="str">
        <f>VLOOKUP(K8,'пр.взв.'!B1:G72,2,FALSE)</f>
        <v>РАМАЗАНОВ Рамазан</v>
      </c>
      <c r="M8" s="260" t="str">
        <f>VLOOKUP(K8,'пр.взв.'!B1:G72,3,FALSE)</f>
        <v>10.03.92 кмс</v>
      </c>
      <c r="N8" s="260" t="str">
        <f>VLOOKUP(K8,'пр.взв.'!B1:G72,4,FALSE)</f>
        <v>р.Дагестан Махачкала</v>
      </c>
      <c r="O8" s="262"/>
      <c r="P8" s="262"/>
      <c r="Q8" s="219"/>
      <c r="R8" s="219"/>
    </row>
    <row r="9" spans="1:18" ht="13.5" thickBot="1">
      <c r="A9" s="243"/>
      <c r="B9" s="257"/>
      <c r="C9" s="259"/>
      <c r="D9" s="261"/>
      <c r="E9" s="261"/>
      <c r="F9" s="263"/>
      <c r="G9" s="263"/>
      <c r="H9" s="181"/>
      <c r="I9" s="181"/>
      <c r="J9" s="255"/>
      <c r="K9" s="257"/>
      <c r="L9" s="259"/>
      <c r="M9" s="261"/>
      <c r="N9" s="261"/>
      <c r="O9" s="263"/>
      <c r="P9" s="263"/>
      <c r="Q9" s="181"/>
      <c r="R9" s="181"/>
    </row>
    <row r="10" spans="1:18" ht="12.75">
      <c r="A10" s="241">
        <v>2</v>
      </c>
      <c r="B10" s="244">
        <v>9</v>
      </c>
      <c r="C10" s="264" t="str">
        <f>VLOOKUP(B10,'пр.взв.'!B1:G74,2,FALSE)</f>
        <v>ГАДЖИЕВ Кеземет Абдусаламович</v>
      </c>
      <c r="D10" s="265" t="str">
        <f>VLOOKUP(B10,'пр.взв.'!B1:G74,3,FALSE)</f>
        <v>03.12.91 кмс</v>
      </c>
      <c r="E10" s="265" t="str">
        <f>VLOOKUP(B10,'пр.взв.'!B11:G74,4,FALSE)</f>
        <v>р.Дагестан Махачкала</v>
      </c>
      <c r="F10" s="266"/>
      <c r="G10" s="267"/>
      <c r="H10" s="268"/>
      <c r="I10" s="265"/>
      <c r="J10" s="253">
        <v>10</v>
      </c>
      <c r="K10" s="244">
        <v>10</v>
      </c>
      <c r="L10" s="264" t="str">
        <f>VLOOKUP(K10,'пр.взв.'!B1:G74,2,FALSE)</f>
        <v>КУРБИТАЕВ Муртазали Алхасович</v>
      </c>
      <c r="M10" s="265" t="str">
        <f>VLOOKUP(K10,'пр.взв.'!B1:G74,3,FALSE)</f>
        <v>24.07.90 кмс</v>
      </c>
      <c r="N10" s="265" t="str">
        <f>VLOOKUP(K10,'пр.взв.'!B1:G74,4,FALSE)</f>
        <v>р.Дагестан     Каспийск</v>
      </c>
      <c r="O10" s="266"/>
      <c r="P10" s="267"/>
      <c r="Q10" s="268"/>
      <c r="R10" s="265"/>
    </row>
    <row r="11" spans="1:18" ht="12.75">
      <c r="A11" s="242"/>
      <c r="B11" s="245"/>
      <c r="C11" s="247"/>
      <c r="D11" s="249"/>
      <c r="E11" s="249"/>
      <c r="F11" s="249"/>
      <c r="G11" s="249"/>
      <c r="H11" s="252"/>
      <c r="I11" s="215"/>
      <c r="J11" s="254"/>
      <c r="K11" s="245"/>
      <c r="L11" s="247"/>
      <c r="M11" s="249"/>
      <c r="N11" s="249"/>
      <c r="O11" s="249"/>
      <c r="P11" s="249"/>
      <c r="Q11" s="252"/>
      <c r="R11" s="215"/>
    </row>
    <row r="12" spans="1:18" ht="12.75">
      <c r="A12" s="242"/>
      <c r="B12" s="256">
        <v>25</v>
      </c>
      <c r="C12" s="258">
        <f>VLOOKUP(B12,'пр.взв.'!B1:G76,2,FALSE)</f>
        <v>0</v>
      </c>
      <c r="D12" s="260">
        <f>VLOOKUP(B12,'пр.взв.'!B1:G76,3,FALSE)</f>
        <v>0</v>
      </c>
      <c r="E12" s="260">
        <f>VLOOKUP(B12,'пр.взв.'!B13:G76,4,FALSE)</f>
        <v>0</v>
      </c>
      <c r="F12" s="262"/>
      <c r="G12" s="262"/>
      <c r="H12" s="219"/>
      <c r="I12" s="219"/>
      <c r="J12" s="254"/>
      <c r="K12" s="256">
        <v>26</v>
      </c>
      <c r="L12" s="258">
        <f>VLOOKUP(K12,'пр.взв.'!B1:G76,2,FALSE)</f>
        <v>0</v>
      </c>
      <c r="M12" s="260">
        <f>VLOOKUP(K12,'пр.взв.'!B1:G76,3,FALSE)</f>
        <v>0</v>
      </c>
      <c r="N12" s="260">
        <f>VLOOKUP(K12,'пр.взв.'!B1:G76,4,FALSE)</f>
        <v>0</v>
      </c>
      <c r="O12" s="262"/>
      <c r="P12" s="262"/>
      <c r="Q12" s="219"/>
      <c r="R12" s="219"/>
    </row>
    <row r="13" spans="1:18" ht="13.5" thickBot="1">
      <c r="A13" s="243"/>
      <c r="B13" s="257"/>
      <c r="C13" s="259"/>
      <c r="D13" s="261"/>
      <c r="E13" s="261"/>
      <c r="F13" s="263"/>
      <c r="G13" s="263"/>
      <c r="H13" s="181"/>
      <c r="I13" s="181"/>
      <c r="J13" s="255"/>
      <c r="K13" s="257"/>
      <c r="L13" s="259"/>
      <c r="M13" s="261"/>
      <c r="N13" s="261"/>
      <c r="O13" s="263"/>
      <c r="P13" s="263"/>
      <c r="Q13" s="181"/>
      <c r="R13" s="181"/>
    </row>
    <row r="14" spans="1:18" ht="12.75">
      <c r="A14" s="241">
        <v>3</v>
      </c>
      <c r="B14" s="244">
        <v>5</v>
      </c>
      <c r="C14" s="246" t="str">
        <f>VLOOKUP(B14,'пр.взв.'!B1:G78,2,FALSE)</f>
        <v>ДЗАЙТАЕВ Ильяс Мусаевич</v>
      </c>
      <c r="D14" s="248" t="str">
        <f>VLOOKUP(B14,'пр.взв.'!B1:G78,3,FALSE)</f>
        <v>21.09.89 мс</v>
      </c>
      <c r="E14" s="248" t="str">
        <f>VLOOKUP(B14,'пр.взв.'!B15:G78,4,FALSE)</f>
        <v>Чеченская р. </v>
      </c>
      <c r="F14" s="250"/>
      <c r="G14" s="251"/>
      <c r="H14" s="209"/>
      <c r="I14" s="203"/>
      <c r="J14" s="253">
        <v>11</v>
      </c>
      <c r="K14" s="244">
        <v>6</v>
      </c>
      <c r="L14" s="246" t="str">
        <f>VLOOKUP(K14,'пр.взв.'!B1:G78,2,FALSE)</f>
        <v>КЕРИМОВ Муслим Абдулкеримович</v>
      </c>
      <c r="M14" s="248" t="str">
        <f>VLOOKUP(K14,'пр.взв.'!B1:G78,3,FALSE)</f>
        <v>03.01.93 кмс</v>
      </c>
      <c r="N14" s="248" t="str">
        <f>VLOOKUP(K14,'пр.взв.'!B1:G78,4,FALSE)</f>
        <v>р.Дагестан Сулейман-Стальский р-он</v>
      </c>
      <c r="O14" s="250"/>
      <c r="P14" s="251"/>
      <c r="Q14" s="209"/>
      <c r="R14" s="203"/>
    </row>
    <row r="15" spans="1:18" ht="12.75">
      <c r="A15" s="242"/>
      <c r="B15" s="245"/>
      <c r="C15" s="247"/>
      <c r="D15" s="249"/>
      <c r="E15" s="249"/>
      <c r="F15" s="249"/>
      <c r="G15" s="249"/>
      <c r="H15" s="252"/>
      <c r="I15" s="215"/>
      <c r="J15" s="254"/>
      <c r="K15" s="245"/>
      <c r="L15" s="247"/>
      <c r="M15" s="249"/>
      <c r="N15" s="249"/>
      <c r="O15" s="249"/>
      <c r="P15" s="249"/>
      <c r="Q15" s="252"/>
      <c r="R15" s="215"/>
    </row>
    <row r="16" spans="1:18" ht="12.75">
      <c r="A16" s="242"/>
      <c r="B16" s="256">
        <v>21</v>
      </c>
      <c r="C16" s="258" t="str">
        <f>VLOOKUP(B16,'пр.взв.'!B1:G80,2,FALSE)</f>
        <v>ИСМАИЛОВ Зайбула Арсланович</v>
      </c>
      <c r="D16" s="260" t="str">
        <f>VLOOKUP(B16,'пр.взв.'!B1:G80,3,FALSE)</f>
        <v>17.09.92 кмс</v>
      </c>
      <c r="E16" s="260" t="str">
        <f>VLOOKUP(B16,'пр.взв.'!B17:G80,4,FALSE)</f>
        <v>Р.Дагестан с.Каланюрт</v>
      </c>
      <c r="F16" s="262"/>
      <c r="G16" s="262"/>
      <c r="H16" s="219"/>
      <c r="I16" s="219"/>
      <c r="J16" s="254"/>
      <c r="K16" s="256">
        <v>22</v>
      </c>
      <c r="L16" s="258" t="str">
        <f>VLOOKUP(K16,'пр.взв.'!B1:G80,2,FALSE)</f>
        <v>МУДРАНОВ Аслан Заудинович</v>
      </c>
      <c r="M16" s="260" t="str">
        <f>VLOOKUP(K16,'пр.взв.'!B1:G80,3,FALSE)</f>
        <v>16.09.87 мсмк</v>
      </c>
      <c r="N16" s="260" t="str">
        <f>VLOOKUP(K16,'пр.взв.'!B1:G80,4,FALSE)</f>
        <v>Краснодарский кр. Армавир</v>
      </c>
      <c r="O16" s="262"/>
      <c r="P16" s="262"/>
      <c r="Q16" s="219"/>
      <c r="R16" s="219"/>
    </row>
    <row r="17" spans="1:18" ht="13.5" thickBot="1">
      <c r="A17" s="243"/>
      <c r="B17" s="257"/>
      <c r="C17" s="259"/>
      <c r="D17" s="261"/>
      <c r="E17" s="261"/>
      <c r="F17" s="263"/>
      <c r="G17" s="263"/>
      <c r="H17" s="181"/>
      <c r="I17" s="181"/>
      <c r="J17" s="255"/>
      <c r="K17" s="257"/>
      <c r="L17" s="259"/>
      <c r="M17" s="261"/>
      <c r="N17" s="261"/>
      <c r="O17" s="263"/>
      <c r="P17" s="263"/>
      <c r="Q17" s="181"/>
      <c r="R17" s="181"/>
    </row>
    <row r="18" spans="1:18" ht="12.75">
      <c r="A18" s="241">
        <v>4</v>
      </c>
      <c r="B18" s="244">
        <v>13</v>
      </c>
      <c r="C18" s="264" t="str">
        <f>VLOOKUP(B18,'пр.взв.'!B1:G82,2,FALSE)</f>
        <v>МАМЕДОВ Амрах Сахиб Оглы</v>
      </c>
      <c r="D18" s="265" t="str">
        <f>VLOOKUP(B18,'пр.взв.'!B1:G82,3,FALSE)</f>
        <v>16.04.92 кмс</v>
      </c>
      <c r="E18" s="265" t="str">
        <f>VLOOKUP(B18,'пр.взв.'!B19:G82,4,FALSE)</f>
        <v>Краснодарский кр. Краснодар</v>
      </c>
      <c r="F18" s="266"/>
      <c r="G18" s="267"/>
      <c r="H18" s="268"/>
      <c r="I18" s="265"/>
      <c r="J18" s="253">
        <v>12</v>
      </c>
      <c r="K18" s="244">
        <v>14</v>
      </c>
      <c r="L18" s="264" t="str">
        <f>VLOOKUP(K18,'пр.взв.'!B1:G82,2,FALSE)</f>
        <v>ЗАЙНУКОВ Зайнудин</v>
      </c>
      <c r="M18" s="265" t="str">
        <f>VLOOKUP(K18,'пр.взв.'!B1:G82,3,FALSE)</f>
        <v>02.08.87 кмс</v>
      </c>
      <c r="N18" s="265" t="str">
        <f>VLOOKUP(K18,'пр.взв.'!B1:G82,4,FALSE)</f>
        <v>р.Дагестан Махачкала</v>
      </c>
      <c r="O18" s="249"/>
      <c r="P18" s="269"/>
      <c r="Q18" s="252"/>
      <c r="R18" s="260"/>
    </row>
    <row r="19" spans="1:18" ht="12.75">
      <c r="A19" s="242"/>
      <c r="B19" s="245"/>
      <c r="C19" s="247"/>
      <c r="D19" s="249"/>
      <c r="E19" s="249"/>
      <c r="F19" s="249"/>
      <c r="G19" s="249"/>
      <c r="H19" s="252"/>
      <c r="I19" s="215"/>
      <c r="J19" s="254"/>
      <c r="K19" s="245"/>
      <c r="L19" s="247"/>
      <c r="M19" s="249"/>
      <c r="N19" s="249"/>
      <c r="O19" s="249"/>
      <c r="P19" s="249"/>
      <c r="Q19" s="252"/>
      <c r="R19" s="215"/>
    </row>
    <row r="20" spans="1:18" ht="12.75">
      <c r="A20" s="242"/>
      <c r="B20" s="256">
        <v>29</v>
      </c>
      <c r="C20" s="258">
        <f>VLOOKUP(B20,'пр.взв.'!B2:G84,2,FALSE)</f>
        <v>0</v>
      </c>
      <c r="D20" s="260">
        <f>VLOOKUP(B20,'пр.взв.'!B2:G84,3,FALSE)</f>
        <v>0</v>
      </c>
      <c r="E20" s="260">
        <f>VLOOKUP(B20,'пр.взв.'!B21:G84,4,FALSE)</f>
        <v>0</v>
      </c>
      <c r="F20" s="262"/>
      <c r="G20" s="262"/>
      <c r="H20" s="219"/>
      <c r="I20" s="219"/>
      <c r="J20" s="254"/>
      <c r="K20" s="256">
        <v>30</v>
      </c>
      <c r="L20" s="258">
        <f>VLOOKUP(K20,'пр.взв.'!B2:G84,2,FALSE)</f>
        <v>0</v>
      </c>
      <c r="M20" s="260">
        <f>VLOOKUP(K20,'пр.взв.'!B2:G84,3,FALSE)</f>
        <v>0</v>
      </c>
      <c r="N20" s="260">
        <f>VLOOKUP(K20,'пр.взв.'!B2:G84,4,FALSE)</f>
        <v>0</v>
      </c>
      <c r="O20" s="262"/>
      <c r="P20" s="262"/>
      <c r="Q20" s="219"/>
      <c r="R20" s="219"/>
    </row>
    <row r="21" spans="1:18" ht="13.5" thickBot="1">
      <c r="A21" s="243"/>
      <c r="B21" s="257"/>
      <c r="C21" s="259"/>
      <c r="D21" s="261"/>
      <c r="E21" s="261"/>
      <c r="F21" s="263"/>
      <c r="G21" s="263"/>
      <c r="H21" s="181"/>
      <c r="I21" s="181"/>
      <c r="J21" s="255"/>
      <c r="K21" s="257"/>
      <c r="L21" s="259"/>
      <c r="M21" s="261"/>
      <c r="N21" s="261"/>
      <c r="O21" s="263"/>
      <c r="P21" s="263"/>
      <c r="Q21" s="181"/>
      <c r="R21" s="181"/>
    </row>
    <row r="22" spans="1:18" ht="12.75">
      <c r="A22" s="242">
        <v>5</v>
      </c>
      <c r="B22" s="244">
        <v>3</v>
      </c>
      <c r="C22" s="246" t="str">
        <f>VLOOKUP(B22,'пр.взв.'!B2:G86,2,FALSE)</f>
        <v>ГАЗИЛОВ Гусейн Рамазанович</v>
      </c>
      <c r="D22" s="248" t="str">
        <f>VLOOKUP(B22,'пр.взв.'!B2:G86,3,FALSE)</f>
        <v>22.09.88 кмс</v>
      </c>
      <c r="E22" s="248" t="str">
        <f>VLOOKUP(B22,'пр.взв.'!B3:G86,4,FALSE)</f>
        <v>р.Дагестан Махачкала</v>
      </c>
      <c r="F22" s="250"/>
      <c r="G22" s="251"/>
      <c r="H22" s="209"/>
      <c r="I22" s="203"/>
      <c r="J22" s="253">
        <v>13</v>
      </c>
      <c r="K22" s="244">
        <v>4</v>
      </c>
      <c r="L22" s="246" t="str">
        <f>VLOOKUP(K22,'пр.взв.'!B2:G86,2,FALSE)</f>
        <v>ТЮРЕБАЕВ Маулетбек Таттмбетович</v>
      </c>
      <c r="M22" s="248" t="str">
        <f>VLOOKUP(K22,'пр.взв.'!B2:G86,3,FALSE)</f>
        <v>12.12.92 кмс</v>
      </c>
      <c r="N22" s="248" t="str">
        <f>VLOOKUP(K22,'пр.взв.'!B2:G86,4,FALSE)</f>
        <v>Краснодарский кр. Краснодар</v>
      </c>
      <c r="O22" s="250"/>
      <c r="P22" s="251"/>
      <c r="Q22" s="209"/>
      <c r="R22" s="203"/>
    </row>
    <row r="23" spans="1:18" ht="12.75">
      <c r="A23" s="242"/>
      <c r="B23" s="245"/>
      <c r="C23" s="247"/>
      <c r="D23" s="249"/>
      <c r="E23" s="249"/>
      <c r="F23" s="249"/>
      <c r="G23" s="249"/>
      <c r="H23" s="252"/>
      <c r="I23" s="215"/>
      <c r="J23" s="254"/>
      <c r="K23" s="245"/>
      <c r="L23" s="247"/>
      <c r="M23" s="249"/>
      <c r="N23" s="249"/>
      <c r="O23" s="249"/>
      <c r="P23" s="249"/>
      <c r="Q23" s="252"/>
      <c r="R23" s="215"/>
    </row>
    <row r="24" spans="1:18" ht="12.75">
      <c r="A24" s="242"/>
      <c r="B24" s="256">
        <v>19</v>
      </c>
      <c r="C24" s="258" t="str">
        <f>VLOOKUP(B24,'пр.взв.'!B2:G88,2,FALSE)</f>
        <v>СОКОЛОВ Сергей Викторович</v>
      </c>
      <c r="D24" s="260" t="str">
        <f>VLOOKUP(B24,'пр.взв.'!B2:G88,3,FALSE)</f>
        <v>27.07.91 кмс</v>
      </c>
      <c r="E24" s="260" t="str">
        <f>VLOOKUP(B24,'пр.взв.'!B25:G88,4,FALSE)</f>
        <v>Краснодарский кр. Краснодар</v>
      </c>
      <c r="F24" s="262"/>
      <c r="G24" s="262"/>
      <c r="H24" s="219"/>
      <c r="I24" s="219"/>
      <c r="J24" s="254"/>
      <c r="K24" s="256">
        <v>20</v>
      </c>
      <c r="L24" s="258" t="str">
        <f>VLOOKUP(K24,'пр.взв.'!B2:G88,2,FALSE)</f>
        <v>ЮРКУЛИЕВ Гаджимагомед Абдулвагабович</v>
      </c>
      <c r="M24" s="260" t="str">
        <f>VLOOKUP(K24,'пр.взв.'!B2:G88,3,FALSE)</f>
        <v>16.06.93 кмс</v>
      </c>
      <c r="N24" s="260" t="str">
        <f>VLOOKUP(K24,'пр.взв.'!B2:G88,4,FALSE)</f>
        <v>р.Дагестан Сулейман-Стальский р-он</v>
      </c>
      <c r="O24" s="262"/>
      <c r="P24" s="262"/>
      <c r="Q24" s="219"/>
      <c r="R24" s="219"/>
    </row>
    <row r="25" spans="1:18" ht="13.5" thickBot="1">
      <c r="A25" s="243"/>
      <c r="B25" s="257"/>
      <c r="C25" s="259"/>
      <c r="D25" s="261"/>
      <c r="E25" s="261"/>
      <c r="F25" s="263"/>
      <c r="G25" s="263"/>
      <c r="H25" s="181"/>
      <c r="I25" s="181"/>
      <c r="J25" s="255"/>
      <c r="K25" s="257"/>
      <c r="L25" s="259"/>
      <c r="M25" s="261"/>
      <c r="N25" s="261"/>
      <c r="O25" s="263"/>
      <c r="P25" s="263"/>
      <c r="Q25" s="181"/>
      <c r="R25" s="181"/>
    </row>
    <row r="26" spans="1:18" ht="12.75">
      <c r="A26" s="241">
        <v>6</v>
      </c>
      <c r="B26" s="244">
        <v>11</v>
      </c>
      <c r="C26" s="264" t="str">
        <f>VLOOKUP(B26,'пр.взв.'!B2:G90,2,FALSE)</f>
        <v>ГАСАНХАНОВ Магомед Зайнудинович</v>
      </c>
      <c r="D26" s="265" t="str">
        <f>VLOOKUP(B26,'пр.взв.'!B27:G90,3,FALSE)</f>
        <v>01.06.86 кмс</v>
      </c>
      <c r="E26" s="265" t="str">
        <f>VLOOKUP(B26,'пр.взв.'!B27:G90,4,FALSE)</f>
        <v>р.Дагестан Махачкала</v>
      </c>
      <c r="F26" s="266"/>
      <c r="G26" s="267"/>
      <c r="H26" s="268"/>
      <c r="I26" s="265"/>
      <c r="J26" s="253">
        <v>14</v>
      </c>
      <c r="K26" s="244">
        <v>12</v>
      </c>
      <c r="L26" s="264" t="str">
        <f>VLOOKUP(K26,'пр.взв.'!B2:G90,2,FALSE)</f>
        <v>МЕХТИЕВ Аюб Ханпашович</v>
      </c>
      <c r="M26" s="265" t="str">
        <f>VLOOKUP(K26,'пр.взв.'!B2:G90,3,FALSE)</f>
        <v>06.06.92 мс</v>
      </c>
      <c r="N26" s="265" t="str">
        <f>VLOOKUP(K26,'пр.взв.'!B2:G90,4,FALSE)</f>
        <v>Чеченская р. </v>
      </c>
      <c r="O26" s="266"/>
      <c r="P26" s="267"/>
      <c r="Q26" s="268"/>
      <c r="R26" s="265"/>
    </row>
    <row r="27" spans="1:18" ht="12.75">
      <c r="A27" s="242"/>
      <c r="B27" s="245"/>
      <c r="C27" s="247"/>
      <c r="D27" s="249"/>
      <c r="E27" s="249"/>
      <c r="F27" s="249"/>
      <c r="G27" s="249"/>
      <c r="H27" s="252"/>
      <c r="I27" s="215"/>
      <c r="J27" s="254"/>
      <c r="K27" s="245"/>
      <c r="L27" s="247"/>
      <c r="M27" s="249"/>
      <c r="N27" s="249"/>
      <c r="O27" s="249"/>
      <c r="P27" s="249"/>
      <c r="Q27" s="252"/>
      <c r="R27" s="215"/>
    </row>
    <row r="28" spans="1:18" ht="12.75">
      <c r="A28" s="242"/>
      <c r="B28" s="256">
        <v>27</v>
      </c>
      <c r="C28" s="258">
        <f>VLOOKUP(B28,'пр.взв.'!B2:G92,2,FALSE)</f>
        <v>0</v>
      </c>
      <c r="D28" s="260">
        <f>VLOOKUP(B28,'пр.взв.'!B29:G92,3,FALSE)</f>
        <v>0</v>
      </c>
      <c r="E28" s="260">
        <f>VLOOKUP(B28,'пр.взв.'!B29:G92,4,FALSE)</f>
        <v>0</v>
      </c>
      <c r="F28" s="262"/>
      <c r="G28" s="262"/>
      <c r="H28" s="219"/>
      <c r="I28" s="219"/>
      <c r="J28" s="254"/>
      <c r="K28" s="256">
        <v>28</v>
      </c>
      <c r="L28" s="258">
        <f>VLOOKUP(K28,'пр.взв.'!B2:G92,2,FALSE)</f>
        <v>0</v>
      </c>
      <c r="M28" s="260">
        <f>VLOOKUP(K28,'пр.взв.'!B2:G92,3,FALSE)</f>
        <v>0</v>
      </c>
      <c r="N28" s="260">
        <f>VLOOKUP(K28,'пр.взв.'!B2:G92,4,FALSE)</f>
        <v>0</v>
      </c>
      <c r="O28" s="262"/>
      <c r="P28" s="262"/>
      <c r="Q28" s="219"/>
      <c r="R28" s="219"/>
    </row>
    <row r="29" spans="1:18" ht="13.5" thickBot="1">
      <c r="A29" s="270"/>
      <c r="B29" s="257"/>
      <c r="C29" s="259"/>
      <c r="D29" s="261"/>
      <c r="E29" s="261"/>
      <c r="F29" s="263"/>
      <c r="G29" s="263"/>
      <c r="H29" s="181"/>
      <c r="I29" s="181"/>
      <c r="J29" s="255"/>
      <c r="K29" s="257"/>
      <c r="L29" s="259"/>
      <c r="M29" s="261"/>
      <c r="N29" s="261"/>
      <c r="O29" s="263"/>
      <c r="P29" s="263"/>
      <c r="Q29" s="181"/>
      <c r="R29" s="181"/>
    </row>
    <row r="30" spans="1:18" ht="12.75">
      <c r="A30" s="241">
        <v>7</v>
      </c>
      <c r="B30" s="244">
        <v>7</v>
      </c>
      <c r="C30" s="246" t="str">
        <f>VLOOKUP(B30,'пр.взв.'!B3:G94,2,FALSE)</f>
        <v>ДАЙТИЕВ Руслан Альбертович</v>
      </c>
      <c r="D30" s="248" t="str">
        <f>VLOOKUP(B30,'пр.взв.'!B3:G94,3,FALSE)</f>
        <v>24.10.89 кмс</v>
      </c>
      <c r="E30" s="248" t="str">
        <f>VLOOKUP(B30,'пр.взв.'!B1:G94,4,FALSE)</f>
        <v>р.Дагестан     Каспийск</v>
      </c>
      <c r="F30" s="250"/>
      <c r="G30" s="251"/>
      <c r="H30" s="209"/>
      <c r="I30" s="203"/>
      <c r="J30" s="253">
        <v>15</v>
      </c>
      <c r="K30" s="244">
        <v>8</v>
      </c>
      <c r="L30" s="246" t="str">
        <f>VLOOKUP(K30,'пр.взв.'!B3:G94,2,FALSE)</f>
        <v>ПОГОСЯН Воскан Манукович</v>
      </c>
      <c r="M30" s="248" t="str">
        <f>VLOOKUP(K30,'пр.взв.'!B3:G94,3,FALSE)</f>
        <v>30.07.88 мс</v>
      </c>
      <c r="N30" s="248" t="str">
        <f>VLOOKUP(K30,'пр.взв.'!B3:G94,4,FALSE)</f>
        <v>Краснодарский кр. Армавир</v>
      </c>
      <c r="O30" s="250"/>
      <c r="P30" s="251"/>
      <c r="Q30" s="209"/>
      <c r="R30" s="203"/>
    </row>
    <row r="31" spans="1:18" ht="12.75">
      <c r="A31" s="242"/>
      <c r="B31" s="245"/>
      <c r="C31" s="247"/>
      <c r="D31" s="249"/>
      <c r="E31" s="249"/>
      <c r="F31" s="249"/>
      <c r="G31" s="249"/>
      <c r="H31" s="252"/>
      <c r="I31" s="215"/>
      <c r="J31" s="254"/>
      <c r="K31" s="245"/>
      <c r="L31" s="247"/>
      <c r="M31" s="249"/>
      <c r="N31" s="249"/>
      <c r="O31" s="249"/>
      <c r="P31" s="249"/>
      <c r="Q31" s="252"/>
      <c r="R31" s="215"/>
    </row>
    <row r="32" spans="1:18" ht="12.75">
      <c r="A32" s="242"/>
      <c r="B32" s="256">
        <v>23</v>
      </c>
      <c r="C32" s="258" t="str">
        <f>VLOOKUP(B32,'пр.взв.'!B3:G96,2,FALSE)</f>
        <v>ШАОВ Аскер Асланович</v>
      </c>
      <c r="D32" s="260" t="str">
        <f>VLOOKUP(B32,'пр.взв.'!B33:G96,3,FALSE)</f>
        <v>02.11.91 мс </v>
      </c>
      <c r="E32" s="260" t="str">
        <f>VLOOKUP(B32,'пр.взв.'!B33:G96,4,FALSE)</f>
        <v>Краснодарский кр. Армавир</v>
      </c>
      <c r="F32" s="262"/>
      <c r="G32" s="262"/>
      <c r="H32" s="219"/>
      <c r="I32" s="219"/>
      <c r="J32" s="254"/>
      <c r="K32" s="256">
        <v>24</v>
      </c>
      <c r="L32" s="258" t="str">
        <f>VLOOKUP(K32,'пр.взв.'!B3:G96,2,FALSE)</f>
        <v>МИРЗОЕВ Гаджимурад</v>
      </c>
      <c r="M32" s="260" t="str">
        <f>VLOOKUP(K32,'пр.взв.'!B3:G96,3,FALSE)</f>
        <v>11.10.93 кмс</v>
      </c>
      <c r="N32" s="260" t="str">
        <f>VLOOKUP(K32,'пр.взв.'!B3:G96,4,FALSE)</f>
        <v>р.Дагестан Махачкала</v>
      </c>
      <c r="O32" s="262"/>
      <c r="P32" s="262"/>
      <c r="Q32" s="219"/>
      <c r="R32" s="219"/>
    </row>
    <row r="33" spans="1:18" ht="13.5" thickBot="1">
      <c r="A33" s="243"/>
      <c r="B33" s="257"/>
      <c r="C33" s="259"/>
      <c r="D33" s="261"/>
      <c r="E33" s="261"/>
      <c r="F33" s="263"/>
      <c r="G33" s="263"/>
      <c r="H33" s="181"/>
      <c r="I33" s="181"/>
      <c r="J33" s="255"/>
      <c r="K33" s="257"/>
      <c r="L33" s="259"/>
      <c r="M33" s="261"/>
      <c r="N33" s="261"/>
      <c r="O33" s="263"/>
      <c r="P33" s="263"/>
      <c r="Q33" s="181"/>
      <c r="R33" s="181"/>
    </row>
    <row r="34" spans="1:18" ht="12.75">
      <c r="A34" s="241">
        <v>8</v>
      </c>
      <c r="B34" s="244">
        <v>15</v>
      </c>
      <c r="C34" s="246" t="str">
        <f>VLOOKUP(B34,'пр.взв.'!B3:G98,2,FALSE)</f>
        <v>ИСАЕВ Иса</v>
      </c>
      <c r="D34" s="248" t="str">
        <f>VLOOKUP(B34,'пр.взв.'!B35:G98,3,FALSE)</f>
        <v>26.03.93 кмс</v>
      </c>
      <c r="E34" s="248" t="str">
        <f>VLOOKUP(B34,'пр.взв.'!B35:G98,4,FALSE)</f>
        <v>р.Дагестан Махачкала</v>
      </c>
      <c r="F34" s="249"/>
      <c r="G34" s="269"/>
      <c r="H34" s="252"/>
      <c r="I34" s="260"/>
      <c r="J34" s="253">
        <v>16</v>
      </c>
      <c r="K34" s="244">
        <v>16</v>
      </c>
      <c r="L34" s="246" t="str">
        <f>VLOOKUP(K34,'пр.взв.'!B3:G98,2,FALSE)</f>
        <v>ГАНТУРОВ Заур</v>
      </c>
      <c r="M34" s="248" t="str">
        <f>VLOOKUP(K34,'пр.взв.'!B3:G98,3,FALSE)</f>
        <v>23.05.91 кмс</v>
      </c>
      <c r="N34" s="248" t="str">
        <f>VLOOKUP(K34,'пр.взв.'!B3:G98,4,FALSE)</f>
        <v>р.Дагестан Махачкала</v>
      </c>
      <c r="O34" s="249"/>
      <c r="P34" s="269"/>
      <c r="Q34" s="252"/>
      <c r="R34" s="260"/>
    </row>
    <row r="35" spans="1:18" ht="12.75">
      <c r="A35" s="242"/>
      <c r="B35" s="245"/>
      <c r="C35" s="247"/>
      <c r="D35" s="249"/>
      <c r="E35" s="249"/>
      <c r="F35" s="249"/>
      <c r="G35" s="249"/>
      <c r="H35" s="252"/>
      <c r="I35" s="215"/>
      <c r="J35" s="254"/>
      <c r="K35" s="245"/>
      <c r="L35" s="247"/>
      <c r="M35" s="249"/>
      <c r="N35" s="249"/>
      <c r="O35" s="249"/>
      <c r="P35" s="249"/>
      <c r="Q35" s="252"/>
      <c r="R35" s="215"/>
    </row>
    <row r="36" spans="1:18" ht="12.75">
      <c r="A36" s="242"/>
      <c r="B36" s="256">
        <v>31</v>
      </c>
      <c r="C36" s="258">
        <f>VLOOKUP(B36,'пр.взв.'!B3:G100,2,FALSE)</f>
        <v>0</v>
      </c>
      <c r="D36" s="260">
        <f>VLOOKUP(B36,'пр.взв.'!B37:G100,3,FALSE)</f>
        <v>0</v>
      </c>
      <c r="E36" s="260">
        <f>VLOOKUP(B36,'пр.взв.'!B37:G100,4,FALSE)</f>
        <v>0</v>
      </c>
      <c r="F36" s="262"/>
      <c r="G36" s="262"/>
      <c r="H36" s="219"/>
      <c r="I36" s="219"/>
      <c r="J36" s="254"/>
      <c r="K36" s="256">
        <v>32</v>
      </c>
      <c r="L36" s="258">
        <f>VLOOKUP(K36,'пр.взв.'!B3:G100,2,FALSE)</f>
        <v>0</v>
      </c>
      <c r="M36" s="260">
        <f>VLOOKUP(K36,'пр.взв.'!B3:G100,3,FALSE)</f>
        <v>0</v>
      </c>
      <c r="N36" s="260">
        <f>VLOOKUP(K36,'пр.взв.'!B3:G100,4,FALSE)</f>
        <v>0</v>
      </c>
      <c r="O36" s="262"/>
      <c r="P36" s="262"/>
      <c r="Q36" s="219"/>
      <c r="R36" s="219"/>
    </row>
    <row r="37" spans="1:18" ht="12.75">
      <c r="A37" s="270"/>
      <c r="B37" s="245"/>
      <c r="C37" s="247"/>
      <c r="D37" s="249"/>
      <c r="E37" s="249"/>
      <c r="F37" s="250"/>
      <c r="G37" s="250"/>
      <c r="H37" s="203"/>
      <c r="I37" s="203"/>
      <c r="J37" s="271"/>
      <c r="K37" s="245"/>
      <c r="L37" s="247"/>
      <c r="M37" s="249"/>
      <c r="N37" s="249"/>
      <c r="O37" s="250"/>
      <c r="P37" s="250"/>
      <c r="Q37" s="203"/>
      <c r="R37" s="203"/>
    </row>
    <row r="39" spans="2:18" ht="16.5" thickBot="1">
      <c r="B39" s="85" t="s">
        <v>35</v>
      </c>
      <c r="C39" s="87" t="s">
        <v>43</v>
      </c>
      <c r="D39" s="86" t="s">
        <v>40</v>
      </c>
      <c r="E39" s="87"/>
      <c r="F39" s="85" t="str">
        <f>'пр.взв.'!D4</f>
        <v>в.к. 62  кг.</v>
      </c>
      <c r="G39" s="87"/>
      <c r="H39" s="87"/>
      <c r="I39" s="87"/>
      <c r="J39" s="87"/>
      <c r="K39" s="85" t="s">
        <v>1</v>
      </c>
      <c r="L39" s="87" t="s">
        <v>43</v>
      </c>
      <c r="M39" s="86" t="s">
        <v>40</v>
      </c>
      <c r="N39" s="87"/>
      <c r="O39" s="85" t="str">
        <f>F39</f>
        <v>в.к. 62  кг.</v>
      </c>
      <c r="P39" s="87"/>
      <c r="Q39" s="87"/>
      <c r="R39" s="87"/>
    </row>
    <row r="40" spans="1:18" ht="12.75" customHeight="1">
      <c r="A40" s="229" t="s">
        <v>44</v>
      </c>
      <c r="B40" s="231" t="s">
        <v>5</v>
      </c>
      <c r="C40" s="233" t="s">
        <v>6</v>
      </c>
      <c r="D40" s="233" t="s">
        <v>14</v>
      </c>
      <c r="E40" s="233" t="s">
        <v>15</v>
      </c>
      <c r="F40" s="233" t="s">
        <v>16</v>
      </c>
      <c r="G40" s="235" t="s">
        <v>45</v>
      </c>
      <c r="H40" s="237" t="s">
        <v>46</v>
      </c>
      <c r="I40" s="239" t="s">
        <v>18</v>
      </c>
      <c r="J40" s="229" t="s">
        <v>44</v>
      </c>
      <c r="K40" s="231" t="s">
        <v>5</v>
      </c>
      <c r="L40" s="233" t="s">
        <v>6</v>
      </c>
      <c r="M40" s="233" t="s">
        <v>14</v>
      </c>
      <c r="N40" s="233" t="s">
        <v>15</v>
      </c>
      <c r="O40" s="233" t="s">
        <v>16</v>
      </c>
      <c r="P40" s="235" t="s">
        <v>45</v>
      </c>
      <c r="Q40" s="237" t="s">
        <v>46</v>
      </c>
      <c r="R40" s="239" t="s">
        <v>18</v>
      </c>
    </row>
    <row r="41" spans="1:18" ht="13.5" customHeight="1" thickBot="1">
      <c r="A41" s="230"/>
      <c r="B41" s="232" t="s">
        <v>38</v>
      </c>
      <c r="C41" s="234"/>
      <c r="D41" s="234"/>
      <c r="E41" s="234"/>
      <c r="F41" s="234"/>
      <c r="G41" s="236"/>
      <c r="H41" s="238"/>
      <c r="I41" s="240" t="s">
        <v>39</v>
      </c>
      <c r="J41" s="230"/>
      <c r="K41" s="232" t="s">
        <v>38</v>
      </c>
      <c r="L41" s="234"/>
      <c r="M41" s="234"/>
      <c r="N41" s="234"/>
      <c r="O41" s="234"/>
      <c r="P41" s="236"/>
      <c r="Q41" s="238"/>
      <c r="R41" s="240" t="s">
        <v>39</v>
      </c>
    </row>
    <row r="42" spans="1:18" ht="12.75">
      <c r="A42" s="241">
        <v>1</v>
      </c>
      <c r="B42" s="272">
        <f>'пр.хода'!E8</f>
        <v>1</v>
      </c>
      <c r="C42" s="246" t="str">
        <f>VLOOKUP(B42,'пр.взв.'!B4:G106,2,FALSE)</f>
        <v>СУЛТАНОВ Иман</v>
      </c>
      <c r="D42" s="248" t="str">
        <f>VLOOKUP(B42,'пр.взв.'!B4:G106,3,FALSE)</f>
        <v>05.12.93 кмс</v>
      </c>
      <c r="E42" s="248" t="str">
        <f>VLOOKUP(B42,'пр.взв.'!B3:G106,4,FALSE)</f>
        <v>р.Дагестан Махачкала</v>
      </c>
      <c r="F42" s="250"/>
      <c r="G42" s="251"/>
      <c r="H42" s="209"/>
      <c r="I42" s="203"/>
      <c r="J42" s="253">
        <v>5</v>
      </c>
      <c r="K42" s="272">
        <f>'пр.хода'!T8</f>
        <v>2</v>
      </c>
      <c r="L42" s="246" t="str">
        <f>VLOOKUP(K42,'пр.взв.'!B4:G106,2,FALSE)</f>
        <v>ИБРАГИМОВ Заур Заирханович</v>
      </c>
      <c r="M42" s="248" t="str">
        <f>VLOOKUP(K42,'пр.взв.'!B4:G106,3,FALSE)</f>
        <v>07.07.91 кмс</v>
      </c>
      <c r="N42" s="248" t="str">
        <f>VLOOKUP(K42,'пр.взв.'!B4:G106,4,FALSE)</f>
        <v>р.Дагестан Махачкала</v>
      </c>
      <c r="O42" s="250"/>
      <c r="P42" s="251"/>
      <c r="Q42" s="209"/>
      <c r="R42" s="203"/>
    </row>
    <row r="43" spans="1:18" ht="12.75">
      <c r="A43" s="242"/>
      <c r="B43" s="273"/>
      <c r="C43" s="247"/>
      <c r="D43" s="249"/>
      <c r="E43" s="249"/>
      <c r="F43" s="249"/>
      <c r="G43" s="249"/>
      <c r="H43" s="252"/>
      <c r="I43" s="215"/>
      <c r="J43" s="254"/>
      <c r="K43" s="273"/>
      <c r="L43" s="247"/>
      <c r="M43" s="249"/>
      <c r="N43" s="249"/>
      <c r="O43" s="249"/>
      <c r="P43" s="249"/>
      <c r="Q43" s="252"/>
      <c r="R43" s="215"/>
    </row>
    <row r="44" spans="1:18" ht="12.75">
      <c r="A44" s="242"/>
      <c r="B44" s="274">
        <f>'пр.хода'!E12</f>
        <v>9</v>
      </c>
      <c r="C44" s="258" t="str">
        <f>VLOOKUP(B44,'пр.взв.'!B4:G108,2,FALSE)</f>
        <v>ГАДЖИЕВ Кеземет Абдусаламович</v>
      </c>
      <c r="D44" s="260" t="str">
        <f>VLOOKUP(B44,'пр.взв.'!B3:G108,3,FALSE)</f>
        <v>03.12.91 кмс</v>
      </c>
      <c r="E44" s="260" t="str">
        <f>VLOOKUP(B44,'пр.взв.'!B3:G108,4,FALSE)</f>
        <v>р.Дагестан Махачкала</v>
      </c>
      <c r="F44" s="262"/>
      <c r="G44" s="262"/>
      <c r="H44" s="219"/>
      <c r="I44" s="219"/>
      <c r="J44" s="254"/>
      <c r="K44" s="274">
        <f>'пр.хода'!T12</f>
        <v>10</v>
      </c>
      <c r="L44" s="258" t="str">
        <f>VLOOKUP(K44,'пр.взв.'!B3:G108,2,FALSE)</f>
        <v>КУРБИТАЕВ Муртазали Алхасович</v>
      </c>
      <c r="M44" s="260" t="str">
        <f>VLOOKUP(K44,'пр.взв.'!B3:G108,3,FALSE)</f>
        <v>24.07.90 кмс</v>
      </c>
      <c r="N44" s="260" t="str">
        <f>VLOOKUP(K44,'пр.взв.'!B3:G108,4,FALSE)</f>
        <v>р.Дагестан     Каспийск</v>
      </c>
      <c r="O44" s="262"/>
      <c r="P44" s="262"/>
      <c r="Q44" s="219"/>
      <c r="R44" s="219"/>
    </row>
    <row r="45" spans="1:18" ht="13.5" thickBot="1">
      <c r="A45" s="243"/>
      <c r="B45" s="275"/>
      <c r="C45" s="259"/>
      <c r="D45" s="261"/>
      <c r="E45" s="261"/>
      <c r="F45" s="263"/>
      <c r="G45" s="263"/>
      <c r="H45" s="181"/>
      <c r="I45" s="181"/>
      <c r="J45" s="255"/>
      <c r="K45" s="275"/>
      <c r="L45" s="259"/>
      <c r="M45" s="261"/>
      <c r="N45" s="261"/>
      <c r="O45" s="263"/>
      <c r="P45" s="263"/>
      <c r="Q45" s="181"/>
      <c r="R45" s="181"/>
    </row>
    <row r="46" spans="1:18" ht="12.75">
      <c r="A46" s="241">
        <v>2</v>
      </c>
      <c r="B46" s="272">
        <f>'пр.хода'!E16</f>
        <v>5</v>
      </c>
      <c r="C46" s="264" t="str">
        <f>VLOOKUP(B46,'пр.взв.'!B3:G110,2,FALSE)</f>
        <v>ДЗАЙТАЕВ Ильяс Мусаевич</v>
      </c>
      <c r="D46" s="265" t="str">
        <f>VLOOKUP(B46,'пр.взв.'!B3:G110,3,FALSE)</f>
        <v>21.09.89 мс</v>
      </c>
      <c r="E46" s="265" t="str">
        <f>VLOOKUP(B46,'пр.взв.'!B4:G110,4,FALSE)</f>
        <v>Чеченская р. </v>
      </c>
      <c r="F46" s="266"/>
      <c r="G46" s="267"/>
      <c r="H46" s="268"/>
      <c r="I46" s="265"/>
      <c r="J46" s="253">
        <v>6</v>
      </c>
      <c r="K46" s="272">
        <f>'пр.хода'!T16</f>
        <v>22</v>
      </c>
      <c r="L46" s="264" t="str">
        <f>VLOOKUP(K46,'пр.взв.'!B3:G110,2,FALSE)</f>
        <v>МУДРАНОВ Аслан Заудинович</v>
      </c>
      <c r="M46" s="265" t="str">
        <f>VLOOKUP(K46,'пр.взв.'!B3:G110,3,FALSE)</f>
        <v>16.09.87 мсмк</v>
      </c>
      <c r="N46" s="265" t="str">
        <f>VLOOKUP(K46,'пр.взв.'!B3:G110,4,FALSE)</f>
        <v>Краснодарский кр. Армавир</v>
      </c>
      <c r="O46" s="266"/>
      <c r="P46" s="267"/>
      <c r="Q46" s="268"/>
      <c r="R46" s="265"/>
    </row>
    <row r="47" spans="1:18" ht="12.75">
      <c r="A47" s="242"/>
      <c r="B47" s="273"/>
      <c r="C47" s="247"/>
      <c r="D47" s="249"/>
      <c r="E47" s="249"/>
      <c r="F47" s="249"/>
      <c r="G47" s="249"/>
      <c r="H47" s="252"/>
      <c r="I47" s="215"/>
      <c r="J47" s="254"/>
      <c r="K47" s="273"/>
      <c r="L47" s="247"/>
      <c r="M47" s="249"/>
      <c r="N47" s="249"/>
      <c r="O47" s="249"/>
      <c r="P47" s="249"/>
      <c r="Q47" s="252"/>
      <c r="R47" s="215"/>
    </row>
    <row r="48" spans="1:18" ht="12.75">
      <c r="A48" s="242"/>
      <c r="B48" s="274">
        <f>'пр.хода'!E20</f>
        <v>13</v>
      </c>
      <c r="C48" s="258" t="str">
        <f>VLOOKUP(B48,'пр.взв.'!B3:G112,2,FALSE)</f>
        <v>МАМЕДОВ Амрах Сахиб Оглы</v>
      </c>
      <c r="D48" s="260" t="str">
        <f>VLOOKUP(B48,'пр.взв.'!B3:G112,3,FALSE)</f>
        <v>16.04.92 кмс</v>
      </c>
      <c r="E48" s="260" t="str">
        <f>VLOOKUP(B48,'пр.взв.'!B4:G112,4,FALSE)</f>
        <v>Краснодарский кр. Краснодар</v>
      </c>
      <c r="F48" s="262"/>
      <c r="G48" s="262"/>
      <c r="H48" s="219"/>
      <c r="I48" s="219"/>
      <c r="J48" s="254"/>
      <c r="K48" s="274">
        <f>'пр.хода'!T20</f>
        <v>14</v>
      </c>
      <c r="L48" s="258" t="str">
        <f>VLOOKUP(K48,'пр.взв.'!B3:G112,2,FALSE)</f>
        <v>ЗАЙНУКОВ Зайнудин</v>
      </c>
      <c r="M48" s="260" t="str">
        <f>VLOOKUP(K48,'пр.взв.'!B3:G112,3,FALSE)</f>
        <v>02.08.87 кмс</v>
      </c>
      <c r="N48" s="260" t="str">
        <f>VLOOKUP(K48,'пр.взв.'!B3:G112,4,FALSE)</f>
        <v>р.Дагестан Махачкала</v>
      </c>
      <c r="O48" s="262"/>
      <c r="P48" s="262"/>
      <c r="Q48" s="219"/>
      <c r="R48" s="219"/>
    </row>
    <row r="49" spans="1:18" ht="13.5" thickBot="1">
      <c r="A49" s="243"/>
      <c r="B49" s="275"/>
      <c r="C49" s="259"/>
      <c r="D49" s="261"/>
      <c r="E49" s="261"/>
      <c r="F49" s="263"/>
      <c r="G49" s="263"/>
      <c r="H49" s="181"/>
      <c r="I49" s="181"/>
      <c r="J49" s="255"/>
      <c r="K49" s="275"/>
      <c r="L49" s="259"/>
      <c r="M49" s="261"/>
      <c r="N49" s="261"/>
      <c r="O49" s="263"/>
      <c r="P49" s="263"/>
      <c r="Q49" s="181"/>
      <c r="R49" s="181"/>
    </row>
    <row r="50" spans="1:18" ht="12.75">
      <c r="A50" s="241">
        <v>3</v>
      </c>
      <c r="B50" s="272">
        <f>'пр.хода'!E24</f>
        <v>3</v>
      </c>
      <c r="C50" s="246" t="str">
        <f>VLOOKUP(B50,'пр.взв.'!B3:G114,2,FALSE)</f>
        <v>ГАЗИЛОВ Гусейн Рамазанович</v>
      </c>
      <c r="D50" s="248" t="str">
        <f>VLOOKUP(B50,'пр.взв.'!B3:G114,3,FALSE)</f>
        <v>22.09.88 кмс</v>
      </c>
      <c r="E50" s="248" t="str">
        <f>VLOOKUP(B50,'пр.взв.'!B5:G114,4,FALSE)</f>
        <v>р.Дагестан Махачкала</v>
      </c>
      <c r="F50" s="250"/>
      <c r="G50" s="251"/>
      <c r="H50" s="209"/>
      <c r="I50" s="203"/>
      <c r="J50" s="253">
        <v>7</v>
      </c>
      <c r="K50" s="272">
        <f>'пр.хода'!T24</f>
        <v>4</v>
      </c>
      <c r="L50" s="246" t="str">
        <f>VLOOKUP(K50,'пр.взв.'!B3:G114,2,FALSE)</f>
        <v>ТЮРЕБАЕВ Маулетбек Таттмбетович</v>
      </c>
      <c r="M50" s="248" t="str">
        <f>VLOOKUP(K50,'пр.взв.'!B3:G114,3,FALSE)</f>
        <v>12.12.92 кмс</v>
      </c>
      <c r="N50" s="248" t="str">
        <f>VLOOKUP(K50,'пр.взв.'!B3:G114,4,FALSE)</f>
        <v>Краснодарский кр. Краснодар</v>
      </c>
      <c r="O50" s="250"/>
      <c r="P50" s="251"/>
      <c r="Q50" s="209"/>
      <c r="R50" s="203"/>
    </row>
    <row r="51" spans="1:18" ht="12.75">
      <c r="A51" s="242"/>
      <c r="B51" s="273"/>
      <c r="C51" s="247"/>
      <c r="D51" s="249"/>
      <c r="E51" s="249"/>
      <c r="F51" s="249"/>
      <c r="G51" s="249"/>
      <c r="H51" s="252"/>
      <c r="I51" s="215"/>
      <c r="J51" s="254"/>
      <c r="K51" s="273"/>
      <c r="L51" s="247"/>
      <c r="M51" s="249"/>
      <c r="N51" s="249"/>
      <c r="O51" s="249"/>
      <c r="P51" s="249"/>
      <c r="Q51" s="252"/>
      <c r="R51" s="215"/>
    </row>
    <row r="52" spans="1:18" ht="12.75">
      <c r="A52" s="242"/>
      <c r="B52" s="274">
        <f>'пр.хода'!E28</f>
        <v>11</v>
      </c>
      <c r="C52" s="258" t="str">
        <f>VLOOKUP(B52,'пр.взв.'!B3:G116,2,FALSE)</f>
        <v>ГАСАНХАНОВ Магомед Зайнудинович</v>
      </c>
      <c r="D52" s="260" t="str">
        <f>VLOOKUP(B52,'пр.взв.'!B3:G116,3,FALSE)</f>
        <v>01.06.86 кмс</v>
      </c>
      <c r="E52" s="260" t="str">
        <f>VLOOKUP(B52,'пр.взв.'!B5:G116,4,FALSE)</f>
        <v>р.Дагестан Махачкала</v>
      </c>
      <c r="F52" s="262"/>
      <c r="G52" s="262"/>
      <c r="H52" s="219"/>
      <c r="I52" s="219"/>
      <c r="J52" s="254"/>
      <c r="K52" s="274">
        <f>'пр.хода'!T28</f>
        <v>12</v>
      </c>
      <c r="L52" s="258" t="str">
        <f>VLOOKUP(K52,'пр.взв.'!B3:G116,2,FALSE)</f>
        <v>МЕХТИЕВ Аюб Ханпашович</v>
      </c>
      <c r="M52" s="260" t="str">
        <f>VLOOKUP(K52,'пр.взв.'!B3:G116,3,FALSE)</f>
        <v>06.06.92 мс</v>
      </c>
      <c r="N52" s="260" t="str">
        <f>VLOOKUP(K52,'пр.взв.'!B3:G116,4,FALSE)</f>
        <v>Чеченская р. </v>
      </c>
      <c r="O52" s="262"/>
      <c r="P52" s="262"/>
      <c r="Q52" s="219"/>
      <c r="R52" s="219"/>
    </row>
    <row r="53" spans="1:18" ht="13.5" thickBot="1">
      <c r="A53" s="243"/>
      <c r="B53" s="275"/>
      <c r="C53" s="259"/>
      <c r="D53" s="261"/>
      <c r="E53" s="261"/>
      <c r="F53" s="263"/>
      <c r="G53" s="263"/>
      <c r="H53" s="181"/>
      <c r="I53" s="181"/>
      <c r="J53" s="255"/>
      <c r="K53" s="275"/>
      <c r="L53" s="259"/>
      <c r="M53" s="261"/>
      <c r="N53" s="261"/>
      <c r="O53" s="263"/>
      <c r="P53" s="263"/>
      <c r="Q53" s="181"/>
      <c r="R53" s="181"/>
    </row>
    <row r="54" spans="1:18" ht="12.75">
      <c r="A54" s="241">
        <v>4</v>
      </c>
      <c r="B54" s="272">
        <f>'пр.хода'!E32</f>
        <v>23</v>
      </c>
      <c r="C54" s="264" t="str">
        <f>VLOOKUP(B54,'пр.взв.'!B3:G118,2,FALSE)</f>
        <v>ШАОВ Аскер Асланович</v>
      </c>
      <c r="D54" s="265" t="str">
        <f>VLOOKUP(B54,'пр.взв.'!B3:G118,3,FALSE)</f>
        <v>02.11.91 мс </v>
      </c>
      <c r="E54" s="265" t="str">
        <f>VLOOKUP(B54,'пр.взв.'!B5:G118,4,FALSE)</f>
        <v>Краснодарский кр. Армавир</v>
      </c>
      <c r="F54" s="249"/>
      <c r="G54" s="269"/>
      <c r="H54" s="252"/>
      <c r="I54" s="260"/>
      <c r="J54" s="253">
        <v>8</v>
      </c>
      <c r="K54" s="272">
        <f>'пр.хода'!T32</f>
        <v>8</v>
      </c>
      <c r="L54" s="264" t="str">
        <f>VLOOKUP(K54,'пр.взв.'!B3:G118,2,FALSE)</f>
        <v>ПОГОСЯН Воскан Манукович</v>
      </c>
      <c r="M54" s="265" t="str">
        <f>VLOOKUP(K54,'пр.взв.'!B3:G118,3,FALSE)</f>
        <v>30.07.88 мс</v>
      </c>
      <c r="N54" s="265" t="str">
        <f>VLOOKUP(K54,'пр.взв.'!B3:G118,4,FALSE)</f>
        <v>Краснодарский кр. Армавир</v>
      </c>
      <c r="O54" s="249"/>
      <c r="P54" s="269"/>
      <c r="Q54" s="252"/>
      <c r="R54" s="260"/>
    </row>
    <row r="55" spans="1:18" ht="12.75">
      <c r="A55" s="242"/>
      <c r="B55" s="273"/>
      <c r="C55" s="247"/>
      <c r="D55" s="249"/>
      <c r="E55" s="249"/>
      <c r="F55" s="249"/>
      <c r="G55" s="249"/>
      <c r="H55" s="252"/>
      <c r="I55" s="215"/>
      <c r="J55" s="254"/>
      <c r="K55" s="273"/>
      <c r="L55" s="247"/>
      <c r="M55" s="249"/>
      <c r="N55" s="249"/>
      <c r="O55" s="249"/>
      <c r="P55" s="249"/>
      <c r="Q55" s="252"/>
      <c r="R55" s="215"/>
    </row>
    <row r="56" spans="1:18" ht="12.75">
      <c r="A56" s="242"/>
      <c r="B56" s="274">
        <f>'пр.хода'!E36</f>
        <v>15</v>
      </c>
      <c r="C56" s="258" t="str">
        <f>VLOOKUP(B56,'пр.взв.'!B3:G120,2,FALSE)</f>
        <v>ИСАЕВ Иса</v>
      </c>
      <c r="D56" s="260" t="str">
        <f>VLOOKUP(B56,'пр.взв.'!B3:G120,3,FALSE)</f>
        <v>26.03.93 кмс</v>
      </c>
      <c r="E56" s="260" t="str">
        <f>VLOOKUP(B56,'пр.взв.'!B5:G120,4,FALSE)</f>
        <v>р.Дагестан Махачкала</v>
      </c>
      <c r="F56" s="262"/>
      <c r="G56" s="262"/>
      <c r="H56" s="219"/>
      <c r="I56" s="219"/>
      <c r="J56" s="254"/>
      <c r="K56" s="274">
        <f>'пр.хода'!T36</f>
        <v>16</v>
      </c>
      <c r="L56" s="258" t="str">
        <f>VLOOKUP(K56,'пр.взв.'!B3:G120,2,FALSE)</f>
        <v>ГАНТУРОВ Заур</v>
      </c>
      <c r="M56" s="260" t="str">
        <f>VLOOKUP(K56,'пр.взв.'!B3:G120,3,FALSE)</f>
        <v>23.05.91 кмс</v>
      </c>
      <c r="N56" s="260" t="str">
        <f>VLOOKUP(K56,'пр.взв.'!B3:G120,4,FALSE)</f>
        <v>р.Дагестан Махачкала</v>
      </c>
      <c r="O56" s="262"/>
      <c r="P56" s="262"/>
      <c r="Q56" s="219"/>
      <c r="R56" s="219"/>
    </row>
    <row r="57" spans="1:18" ht="12.75">
      <c r="A57" s="270"/>
      <c r="B57" s="273"/>
      <c r="C57" s="247"/>
      <c r="D57" s="249"/>
      <c r="E57" s="249"/>
      <c r="F57" s="250"/>
      <c r="G57" s="250"/>
      <c r="H57" s="203"/>
      <c r="I57" s="203"/>
      <c r="J57" s="271"/>
      <c r="K57" s="273"/>
      <c r="L57" s="247"/>
      <c r="M57" s="249"/>
      <c r="N57" s="249"/>
      <c r="O57" s="250"/>
      <c r="P57" s="250"/>
      <c r="Q57" s="203"/>
      <c r="R57" s="203"/>
    </row>
    <row r="59" spans="2:18" ht="16.5" thickBot="1">
      <c r="B59" s="85" t="s">
        <v>35</v>
      </c>
      <c r="C59" s="87" t="s">
        <v>43</v>
      </c>
      <c r="D59" s="86" t="s">
        <v>41</v>
      </c>
      <c r="E59" s="87"/>
      <c r="F59" s="85" t="str">
        <f>F71</f>
        <v>в.к. 62  кг.</v>
      </c>
      <c r="G59" s="87"/>
      <c r="H59" s="87"/>
      <c r="I59" s="87"/>
      <c r="J59" s="87"/>
      <c r="K59" s="85" t="s">
        <v>37</v>
      </c>
      <c r="L59" s="87" t="s">
        <v>43</v>
      </c>
      <c r="M59" s="86" t="s">
        <v>41</v>
      </c>
      <c r="N59" s="87"/>
      <c r="O59" s="85" t="str">
        <f>O71</f>
        <v>в.к. 62  кг.</v>
      </c>
      <c r="P59" s="87"/>
      <c r="Q59" s="87"/>
      <c r="R59" s="87"/>
    </row>
    <row r="60" spans="1:18" ht="12.75" customHeight="1">
      <c r="A60" s="229" t="s">
        <v>44</v>
      </c>
      <c r="B60" s="231" t="s">
        <v>5</v>
      </c>
      <c r="C60" s="233" t="s">
        <v>6</v>
      </c>
      <c r="D60" s="233" t="s">
        <v>14</v>
      </c>
      <c r="E60" s="233" t="s">
        <v>15</v>
      </c>
      <c r="F60" s="233" t="s">
        <v>16</v>
      </c>
      <c r="G60" s="235" t="s">
        <v>45</v>
      </c>
      <c r="H60" s="237" t="s">
        <v>46</v>
      </c>
      <c r="I60" s="239" t="s">
        <v>18</v>
      </c>
      <c r="J60" s="229" t="s">
        <v>44</v>
      </c>
      <c r="K60" s="231" t="s">
        <v>5</v>
      </c>
      <c r="L60" s="233" t="s">
        <v>6</v>
      </c>
      <c r="M60" s="233" t="s">
        <v>14</v>
      </c>
      <c r="N60" s="233" t="s">
        <v>15</v>
      </c>
      <c r="O60" s="233" t="s">
        <v>16</v>
      </c>
      <c r="P60" s="235" t="s">
        <v>45</v>
      </c>
      <c r="Q60" s="237" t="s">
        <v>46</v>
      </c>
      <c r="R60" s="239" t="s">
        <v>18</v>
      </c>
    </row>
    <row r="61" spans="1:18" ht="13.5" customHeight="1" thickBot="1">
      <c r="A61" s="230"/>
      <c r="B61" s="276" t="s">
        <v>38</v>
      </c>
      <c r="C61" s="234"/>
      <c r="D61" s="234"/>
      <c r="E61" s="234"/>
      <c r="F61" s="234"/>
      <c r="G61" s="236"/>
      <c r="H61" s="238"/>
      <c r="I61" s="240" t="s">
        <v>39</v>
      </c>
      <c r="J61" s="230"/>
      <c r="K61" s="276" t="s">
        <v>38</v>
      </c>
      <c r="L61" s="234"/>
      <c r="M61" s="234"/>
      <c r="N61" s="234"/>
      <c r="O61" s="234"/>
      <c r="P61" s="236"/>
      <c r="Q61" s="238"/>
      <c r="R61" s="240" t="s">
        <v>39</v>
      </c>
    </row>
    <row r="62" spans="1:18" ht="12.75">
      <c r="A62" s="241">
        <v>1</v>
      </c>
      <c r="B62" s="272">
        <f>'пр.хода'!G10</f>
        <v>9</v>
      </c>
      <c r="C62" s="246" t="str">
        <f>VLOOKUP(B62,'пр.взв.'!B6:G126,2,FALSE)</f>
        <v>ГАДЖИЕВ Кеземет Абдусаламович</v>
      </c>
      <c r="D62" s="248" t="str">
        <f>VLOOKUP(B62,'пр.взв.'!B6:G126,3,FALSE)</f>
        <v>03.12.91 кмс</v>
      </c>
      <c r="E62" s="248" t="str">
        <f>VLOOKUP(B62,'пр.взв.'!B6:G126,4,FALSE)</f>
        <v>р.Дагестан Махачкала</v>
      </c>
      <c r="F62" s="266"/>
      <c r="G62" s="267"/>
      <c r="H62" s="268"/>
      <c r="I62" s="277"/>
      <c r="J62" s="253">
        <v>5</v>
      </c>
      <c r="K62" s="272">
        <f>'пр.хода'!R10</f>
        <v>2</v>
      </c>
      <c r="L62" s="246" t="str">
        <f>VLOOKUP(K62,'пр.взв.'!B6:G126,2,FALSE)</f>
        <v>ИБРАГИМОВ Заур Заирханович</v>
      </c>
      <c r="M62" s="248" t="str">
        <f>VLOOKUP(K62,'пр.взв.'!B6:G126,3,FALSE)</f>
        <v>07.07.91 кмс</v>
      </c>
      <c r="N62" s="248" t="str">
        <f>VLOOKUP(K62,'пр.взв.'!B6:G126,4,FALSE)</f>
        <v>р.Дагестан Махачкала</v>
      </c>
      <c r="O62" s="266"/>
      <c r="P62" s="267"/>
      <c r="Q62" s="268"/>
      <c r="R62" s="277"/>
    </row>
    <row r="63" spans="1:18" ht="12.75">
      <c r="A63" s="242"/>
      <c r="B63" s="273"/>
      <c r="C63" s="247"/>
      <c r="D63" s="249"/>
      <c r="E63" s="249"/>
      <c r="F63" s="249"/>
      <c r="G63" s="249"/>
      <c r="H63" s="252"/>
      <c r="I63" s="215"/>
      <c r="J63" s="254"/>
      <c r="K63" s="273"/>
      <c r="L63" s="247"/>
      <c r="M63" s="249"/>
      <c r="N63" s="249"/>
      <c r="O63" s="249"/>
      <c r="P63" s="249"/>
      <c r="Q63" s="252"/>
      <c r="R63" s="215"/>
    </row>
    <row r="64" spans="1:18" ht="12.75">
      <c r="A64" s="242"/>
      <c r="B64" s="274">
        <f>'пр.хода'!G18</f>
        <v>5</v>
      </c>
      <c r="C64" s="258" t="str">
        <f>VLOOKUP(B64,'пр.взв.'!B6:G128,2,FALSE)</f>
        <v>ДЗАЙТАЕВ Ильяс Мусаевич</v>
      </c>
      <c r="D64" s="260" t="str">
        <f>VLOOKUP(B64,'пр.взв.'!B5:G128,3,FALSE)</f>
        <v>21.09.89 мс</v>
      </c>
      <c r="E64" s="260" t="str">
        <f>VLOOKUP(B64,'пр.взв.'!B5:G128,4,FALSE)</f>
        <v>Чеченская р. </v>
      </c>
      <c r="F64" s="262"/>
      <c r="G64" s="262"/>
      <c r="H64" s="219"/>
      <c r="I64" s="219"/>
      <c r="J64" s="254"/>
      <c r="K64" s="274">
        <f>'пр.хода'!R18</f>
        <v>22</v>
      </c>
      <c r="L64" s="258" t="str">
        <f>VLOOKUP(K64,'пр.взв.'!B5:G128,2,FALSE)</f>
        <v>МУДРАНОВ Аслан Заудинович</v>
      </c>
      <c r="M64" s="260" t="str">
        <f>VLOOKUP(K64,'пр.взв.'!B5:G128,3,FALSE)</f>
        <v>16.09.87 мсмк</v>
      </c>
      <c r="N64" s="260" t="str">
        <f>VLOOKUP(K64,'пр.взв.'!B5:G128,4,FALSE)</f>
        <v>Краснодарский кр. Армавир</v>
      </c>
      <c r="O64" s="262"/>
      <c r="P64" s="262"/>
      <c r="Q64" s="219"/>
      <c r="R64" s="219"/>
    </row>
    <row r="65" spans="1:18" ht="13.5" thickBot="1">
      <c r="A65" s="243"/>
      <c r="B65" s="275"/>
      <c r="C65" s="259"/>
      <c r="D65" s="261"/>
      <c r="E65" s="261"/>
      <c r="F65" s="263"/>
      <c r="G65" s="263"/>
      <c r="H65" s="181"/>
      <c r="I65" s="181"/>
      <c r="J65" s="255"/>
      <c r="K65" s="275"/>
      <c r="L65" s="259"/>
      <c r="M65" s="261"/>
      <c r="N65" s="261"/>
      <c r="O65" s="263"/>
      <c r="P65" s="263"/>
      <c r="Q65" s="181"/>
      <c r="R65" s="181"/>
    </row>
    <row r="66" spans="1:18" ht="12.75">
      <c r="A66" s="241">
        <v>2</v>
      </c>
      <c r="B66" s="272">
        <f>'пр.хода'!G26</f>
        <v>3</v>
      </c>
      <c r="C66" s="264" t="str">
        <f>VLOOKUP(B66,'пр.взв.'!B5:G130,2,FALSE)</f>
        <v>ГАЗИЛОВ Гусейн Рамазанович</v>
      </c>
      <c r="D66" s="265" t="str">
        <f>VLOOKUP(B66,'пр.взв.'!B5:G130,3,FALSE)</f>
        <v>22.09.88 кмс</v>
      </c>
      <c r="E66" s="265" t="str">
        <f>VLOOKUP(B66,'пр.взв.'!B6:G130,4,FALSE)</f>
        <v>р.Дагестан Махачкала</v>
      </c>
      <c r="F66" s="266"/>
      <c r="G66" s="267"/>
      <c r="H66" s="268"/>
      <c r="I66" s="265"/>
      <c r="J66" s="253">
        <v>6</v>
      </c>
      <c r="K66" s="272">
        <f>'пр.хода'!R26</f>
        <v>12</v>
      </c>
      <c r="L66" s="264" t="str">
        <f>VLOOKUP(K66,'пр.взв.'!B5:G130,2,FALSE)</f>
        <v>МЕХТИЕВ Аюб Ханпашович</v>
      </c>
      <c r="M66" s="265" t="str">
        <f>VLOOKUP(K66,'пр.взв.'!B5:G130,3,FALSE)</f>
        <v>06.06.92 мс</v>
      </c>
      <c r="N66" s="265" t="str">
        <f>VLOOKUP(K66,'пр.взв.'!B5:G130,4,FALSE)</f>
        <v>Чеченская р. </v>
      </c>
      <c r="O66" s="266"/>
      <c r="P66" s="267"/>
      <c r="Q66" s="268"/>
      <c r="R66" s="265"/>
    </row>
    <row r="67" spans="1:18" ht="12.75">
      <c r="A67" s="242"/>
      <c r="B67" s="273"/>
      <c r="C67" s="247"/>
      <c r="D67" s="249"/>
      <c r="E67" s="249"/>
      <c r="F67" s="249"/>
      <c r="G67" s="249"/>
      <c r="H67" s="252"/>
      <c r="I67" s="215"/>
      <c r="J67" s="254"/>
      <c r="K67" s="273"/>
      <c r="L67" s="247"/>
      <c r="M67" s="249"/>
      <c r="N67" s="249"/>
      <c r="O67" s="249"/>
      <c r="P67" s="249"/>
      <c r="Q67" s="252"/>
      <c r="R67" s="215"/>
    </row>
    <row r="68" spans="1:18" ht="12.75">
      <c r="A68" s="242"/>
      <c r="B68" s="274">
        <f>'пр.хода'!G34</f>
        <v>23</v>
      </c>
      <c r="C68" s="258" t="str">
        <f>VLOOKUP(B68,'пр.взв.'!B5:G132,2,FALSE)</f>
        <v>ШАОВ Аскер Асланович</v>
      </c>
      <c r="D68" s="260" t="str">
        <f>VLOOKUP(B68,'пр.взв.'!B5:G132,3,FALSE)</f>
        <v>02.11.91 мс </v>
      </c>
      <c r="E68" s="260" t="str">
        <f>VLOOKUP(B68,'пр.взв.'!B6:G132,4,FALSE)</f>
        <v>Краснодарский кр. Армавир</v>
      </c>
      <c r="F68" s="262"/>
      <c r="G68" s="262"/>
      <c r="H68" s="219"/>
      <c r="I68" s="219"/>
      <c r="J68" s="254"/>
      <c r="K68" s="274">
        <f>'пр.хода'!R34</f>
        <v>8</v>
      </c>
      <c r="L68" s="258" t="str">
        <f>VLOOKUP(K68,'пр.взв.'!B5:G132,2,FALSE)</f>
        <v>ПОГОСЯН Воскан Манукович</v>
      </c>
      <c r="M68" s="260" t="str">
        <f>VLOOKUP(K68,'пр.взв.'!B5:G132,3,FALSE)</f>
        <v>30.07.88 мс</v>
      </c>
      <c r="N68" s="260" t="str">
        <f>VLOOKUP(K68,'пр.взв.'!B5:G132,4,FALSE)</f>
        <v>Краснодарский кр. Армавир</v>
      </c>
      <c r="O68" s="262"/>
      <c r="P68" s="262"/>
      <c r="Q68" s="219"/>
      <c r="R68" s="219"/>
    </row>
    <row r="69" spans="1:18" ht="12.75">
      <c r="A69" s="270"/>
      <c r="B69" s="273"/>
      <c r="C69" s="247"/>
      <c r="D69" s="249"/>
      <c r="E69" s="249"/>
      <c r="F69" s="250"/>
      <c r="G69" s="250"/>
      <c r="H69" s="203"/>
      <c r="I69" s="203"/>
      <c r="J69" s="271"/>
      <c r="K69" s="273"/>
      <c r="L69" s="247"/>
      <c r="M69" s="249"/>
      <c r="N69" s="249"/>
      <c r="O69" s="250"/>
      <c r="P69" s="250"/>
      <c r="Q69" s="203"/>
      <c r="R69" s="203"/>
    </row>
    <row r="71" spans="2:18" ht="16.5" thickBot="1">
      <c r="B71" s="85" t="s">
        <v>35</v>
      </c>
      <c r="C71" s="89" t="s">
        <v>47</v>
      </c>
      <c r="D71" s="89"/>
      <c r="E71" s="89"/>
      <c r="F71" s="90" t="str">
        <f>F80</f>
        <v>в.к. 62  кг.</v>
      </c>
      <c r="G71" s="89"/>
      <c r="H71" s="89"/>
      <c r="I71" s="89"/>
      <c r="J71" s="88"/>
      <c r="K71" s="85" t="s">
        <v>1</v>
      </c>
      <c r="L71" s="89" t="s">
        <v>47</v>
      </c>
      <c r="M71" s="89"/>
      <c r="N71" s="89"/>
      <c r="O71" s="85" t="str">
        <f>F71</f>
        <v>в.к. 62  кг.</v>
      </c>
      <c r="P71" s="89"/>
      <c r="Q71" s="89"/>
      <c r="R71" s="89"/>
    </row>
    <row r="72" spans="1:18" ht="12.75" customHeight="1">
      <c r="A72" s="229" t="s">
        <v>44</v>
      </c>
      <c r="B72" s="231" t="s">
        <v>5</v>
      </c>
      <c r="C72" s="233" t="s">
        <v>6</v>
      </c>
      <c r="D72" s="233" t="s">
        <v>14</v>
      </c>
      <c r="E72" s="233" t="s">
        <v>15</v>
      </c>
      <c r="F72" s="233" t="s">
        <v>16</v>
      </c>
      <c r="G72" s="235" t="s">
        <v>45</v>
      </c>
      <c r="H72" s="237" t="s">
        <v>46</v>
      </c>
      <c r="I72" s="239" t="s">
        <v>18</v>
      </c>
      <c r="J72" s="229" t="s">
        <v>44</v>
      </c>
      <c r="K72" s="231" t="s">
        <v>5</v>
      </c>
      <c r="L72" s="233" t="s">
        <v>6</v>
      </c>
      <c r="M72" s="233" t="s">
        <v>14</v>
      </c>
      <c r="N72" s="233" t="s">
        <v>15</v>
      </c>
      <c r="O72" s="233" t="s">
        <v>16</v>
      </c>
      <c r="P72" s="235" t="s">
        <v>45</v>
      </c>
      <c r="Q72" s="237" t="s">
        <v>46</v>
      </c>
      <c r="R72" s="239" t="s">
        <v>18</v>
      </c>
    </row>
    <row r="73" spans="1:18" ht="13.5" customHeight="1" thickBot="1">
      <c r="A73" s="230"/>
      <c r="B73" s="276" t="s">
        <v>38</v>
      </c>
      <c r="C73" s="234"/>
      <c r="D73" s="234"/>
      <c r="E73" s="234"/>
      <c r="F73" s="234"/>
      <c r="G73" s="236"/>
      <c r="H73" s="238"/>
      <c r="I73" s="240" t="s">
        <v>39</v>
      </c>
      <c r="J73" s="230"/>
      <c r="K73" s="276" t="s">
        <v>38</v>
      </c>
      <c r="L73" s="234"/>
      <c r="M73" s="234"/>
      <c r="N73" s="234"/>
      <c r="O73" s="234"/>
      <c r="P73" s="236"/>
      <c r="Q73" s="238"/>
      <c r="R73" s="240" t="s">
        <v>39</v>
      </c>
    </row>
    <row r="74" spans="1:18" ht="12.75">
      <c r="A74" s="278">
        <v>1</v>
      </c>
      <c r="B74" s="281">
        <f>'пр.хода'!I15</f>
        <v>5</v>
      </c>
      <c r="C74" s="246" t="str">
        <f>VLOOKUP(B74,'пр.взв.'!B5:G138,2,FALSE)</f>
        <v>ДЗАЙТАЕВ Ильяс Мусаевич</v>
      </c>
      <c r="D74" s="248" t="str">
        <f>VLOOKUP(B74,'пр.взв.'!B7:G138,3,FALSE)</f>
        <v>21.09.89 мс</v>
      </c>
      <c r="E74" s="248" t="str">
        <f>VLOOKUP(B74,'пр.взв.'!B7:G138,4,FALSE)</f>
        <v>Чеченская р. </v>
      </c>
      <c r="F74" s="250"/>
      <c r="G74" s="251"/>
      <c r="H74" s="209"/>
      <c r="I74" s="203"/>
      <c r="J74" s="278">
        <v>2</v>
      </c>
      <c r="K74" s="281">
        <f>'пр.хода'!P15</f>
        <v>22</v>
      </c>
      <c r="L74" s="264" t="str">
        <f>VLOOKUP(K74,'пр.взв.'!B7:G138,2,FALSE)</f>
        <v>МУДРАНОВ Аслан Заудинович</v>
      </c>
      <c r="M74" s="265" t="str">
        <f>VLOOKUP(K74,'пр.взв.'!B7:G138,3,FALSE)</f>
        <v>16.09.87 мсмк</v>
      </c>
      <c r="N74" s="265" t="str">
        <f>VLOOKUP(K74,'пр.взв.'!B7:G138,4,FALSE)</f>
        <v>Краснодарский кр. Армавир</v>
      </c>
      <c r="O74" s="250"/>
      <c r="P74" s="251"/>
      <c r="Q74" s="209"/>
      <c r="R74" s="203"/>
    </row>
    <row r="75" spans="1:18" ht="12.75">
      <c r="A75" s="279"/>
      <c r="B75" s="282"/>
      <c r="C75" s="247"/>
      <c r="D75" s="249"/>
      <c r="E75" s="249"/>
      <c r="F75" s="249"/>
      <c r="G75" s="249"/>
      <c r="H75" s="252"/>
      <c r="I75" s="215"/>
      <c r="J75" s="279"/>
      <c r="K75" s="282"/>
      <c r="L75" s="247"/>
      <c r="M75" s="249"/>
      <c r="N75" s="249"/>
      <c r="O75" s="249"/>
      <c r="P75" s="249"/>
      <c r="Q75" s="252"/>
      <c r="R75" s="215"/>
    </row>
    <row r="76" spans="1:18" ht="12.75">
      <c r="A76" s="279"/>
      <c r="B76" s="283">
        <f>'пр.хода'!I30</f>
        <v>23</v>
      </c>
      <c r="C76" s="258" t="str">
        <f>VLOOKUP(B76,'пр.взв.'!B2:G140,2,FALSE)</f>
        <v>ШАОВ Аскер Асланович</v>
      </c>
      <c r="D76" s="260" t="str">
        <f>VLOOKUP(B76,'пр.взв.'!B6:G140,3,FALSE)</f>
        <v>02.11.91 мс </v>
      </c>
      <c r="E76" s="260" t="str">
        <f>VLOOKUP(B76,'пр.взв.'!B6:G140,4,FALSE)</f>
        <v>Краснодарский кр. Армавир</v>
      </c>
      <c r="F76" s="262"/>
      <c r="G76" s="262"/>
      <c r="H76" s="219"/>
      <c r="I76" s="219"/>
      <c r="J76" s="279"/>
      <c r="K76" s="283">
        <f>'пр.хода'!P30</f>
        <v>12</v>
      </c>
      <c r="L76" s="258" t="str">
        <f>VLOOKUP(K76,'пр.взв.'!B6:G140,2,FALSE)</f>
        <v>МЕХТИЕВ Аюб Ханпашович</v>
      </c>
      <c r="M76" s="260" t="str">
        <f>VLOOKUP(K76,'пр.взв.'!B6:G140,3,FALSE)</f>
        <v>06.06.92 мс</v>
      </c>
      <c r="N76" s="260" t="str">
        <f>VLOOKUP(K76,'пр.взв.'!B6:G140,4,FALSE)</f>
        <v>Чеченская р. </v>
      </c>
      <c r="O76" s="262"/>
      <c r="P76" s="262"/>
      <c r="Q76" s="219"/>
      <c r="R76" s="219"/>
    </row>
    <row r="77" spans="1:18" ht="12.75">
      <c r="A77" s="280"/>
      <c r="B77" s="284"/>
      <c r="C77" s="247"/>
      <c r="D77" s="249"/>
      <c r="E77" s="249"/>
      <c r="F77" s="250"/>
      <c r="G77" s="250"/>
      <c r="H77" s="203"/>
      <c r="I77" s="203"/>
      <c r="J77" s="280"/>
      <c r="K77" s="284"/>
      <c r="L77" s="247"/>
      <c r="M77" s="249"/>
      <c r="N77" s="249"/>
      <c r="O77" s="250"/>
      <c r="P77" s="250"/>
      <c r="Q77" s="203"/>
      <c r="R77" s="203"/>
    </row>
    <row r="79" spans="1:18" ht="15">
      <c r="A79" s="285" t="s">
        <v>48</v>
      </c>
      <c r="B79" s="285"/>
      <c r="C79" s="285"/>
      <c r="D79" s="285"/>
      <c r="E79" s="285"/>
      <c r="F79" s="285"/>
      <c r="G79" s="285"/>
      <c r="H79" s="285"/>
      <c r="I79" s="285"/>
      <c r="J79" s="285" t="s">
        <v>49</v>
      </c>
      <c r="K79" s="285"/>
      <c r="L79" s="285"/>
      <c r="M79" s="285"/>
      <c r="N79" s="285"/>
      <c r="O79" s="285"/>
      <c r="P79" s="285"/>
      <c r="Q79" s="285"/>
      <c r="R79" s="285"/>
    </row>
    <row r="80" spans="2:18" ht="16.5" thickBot="1">
      <c r="B80" s="85" t="s">
        <v>35</v>
      </c>
      <c r="C80" s="91"/>
      <c r="D80" s="91"/>
      <c r="E80" s="91"/>
      <c r="F80" s="92" t="str">
        <f>'пр.взв.'!D4</f>
        <v>в.к. 62 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62  кг.</v>
      </c>
      <c r="P80" s="88"/>
      <c r="Q80" s="88"/>
      <c r="R80" s="88"/>
    </row>
    <row r="81" spans="1:18" ht="12.75" customHeight="1">
      <c r="A81" s="229" t="s">
        <v>44</v>
      </c>
      <c r="B81" s="231" t="s">
        <v>5</v>
      </c>
      <c r="C81" s="233" t="s">
        <v>6</v>
      </c>
      <c r="D81" s="233" t="s">
        <v>14</v>
      </c>
      <c r="E81" s="233" t="s">
        <v>15</v>
      </c>
      <c r="F81" s="233" t="s">
        <v>16</v>
      </c>
      <c r="G81" s="235" t="s">
        <v>45</v>
      </c>
      <c r="H81" s="237" t="s">
        <v>46</v>
      </c>
      <c r="I81" s="239" t="s">
        <v>18</v>
      </c>
      <c r="J81" s="229" t="s">
        <v>44</v>
      </c>
      <c r="K81" s="231" t="s">
        <v>5</v>
      </c>
      <c r="L81" s="233" t="s">
        <v>6</v>
      </c>
      <c r="M81" s="233" t="s">
        <v>14</v>
      </c>
      <c r="N81" s="233" t="s">
        <v>15</v>
      </c>
      <c r="O81" s="233" t="s">
        <v>16</v>
      </c>
      <c r="P81" s="235" t="s">
        <v>45</v>
      </c>
      <c r="Q81" s="237" t="s">
        <v>46</v>
      </c>
      <c r="R81" s="239" t="s">
        <v>18</v>
      </c>
    </row>
    <row r="82" spans="1:18" ht="13.5" customHeight="1" thickBot="1">
      <c r="A82" s="230"/>
      <c r="B82" s="276" t="s">
        <v>38</v>
      </c>
      <c r="C82" s="234"/>
      <c r="D82" s="234"/>
      <c r="E82" s="234"/>
      <c r="F82" s="234"/>
      <c r="G82" s="236"/>
      <c r="H82" s="238"/>
      <c r="I82" s="240" t="s">
        <v>39</v>
      </c>
      <c r="J82" s="230"/>
      <c r="K82" s="276" t="s">
        <v>38</v>
      </c>
      <c r="L82" s="234"/>
      <c r="M82" s="234"/>
      <c r="N82" s="234"/>
      <c r="O82" s="234"/>
      <c r="P82" s="236"/>
      <c r="Q82" s="238"/>
      <c r="R82" s="240" t="s">
        <v>39</v>
      </c>
    </row>
    <row r="83" spans="1:18" ht="12.75" customHeight="1">
      <c r="A83" s="253">
        <v>1</v>
      </c>
      <c r="B83" s="286">
        <f>'пр.хода'!K5</f>
        <v>0</v>
      </c>
      <c r="C83" s="246" t="e">
        <f>VLOOKUP(B83,'пр.взв.'!B4:G147,2,FALSE)</f>
        <v>#N/A</v>
      </c>
      <c r="D83" s="248" t="e">
        <f>VLOOKUP(B83,'пр.взв.'!B4:G147,3,FALSE)</f>
        <v>#N/A</v>
      </c>
      <c r="E83" s="248" t="e">
        <f>VLOOKUP(B83,'пр.взв.'!B4:G147,4,FALSE)</f>
        <v>#N/A</v>
      </c>
      <c r="F83" s="266"/>
      <c r="G83" s="267"/>
      <c r="H83" s="268"/>
      <c r="I83" s="277"/>
      <c r="J83" s="253">
        <v>3</v>
      </c>
      <c r="K83" s="286">
        <f>'пр.хода'!K33</f>
        <v>0</v>
      </c>
      <c r="L83" s="246" t="e">
        <f>VLOOKUP(K83,'пр.взв.'!B8:G147,2,FALSE)</f>
        <v>#N/A</v>
      </c>
      <c r="M83" s="248" t="e">
        <f>VLOOKUP(K83,'пр.взв.'!B8:G147,3,FALSE)</f>
        <v>#N/A</v>
      </c>
      <c r="N83" s="248" t="e">
        <f>VLOOKUP(K83,'пр.взв.'!B8:G147,4,FALSE)</f>
        <v>#N/A</v>
      </c>
      <c r="O83" s="266"/>
      <c r="P83" s="267"/>
      <c r="Q83" s="268"/>
      <c r="R83" s="277"/>
    </row>
    <row r="84" spans="1:18" ht="12.75" customHeight="1">
      <c r="A84" s="254"/>
      <c r="B84" s="282"/>
      <c r="C84" s="247"/>
      <c r="D84" s="249"/>
      <c r="E84" s="249"/>
      <c r="F84" s="249"/>
      <c r="G84" s="249"/>
      <c r="H84" s="252"/>
      <c r="I84" s="215"/>
      <c r="J84" s="254"/>
      <c r="K84" s="282"/>
      <c r="L84" s="247"/>
      <c r="M84" s="249"/>
      <c r="N84" s="249"/>
      <c r="O84" s="249"/>
      <c r="P84" s="249"/>
      <c r="Q84" s="252"/>
      <c r="R84" s="215"/>
    </row>
    <row r="85" spans="1:18" ht="12.75" customHeight="1">
      <c r="A85" s="254"/>
      <c r="B85" s="287">
        <f>'пр.хода'!K7</f>
        <v>0</v>
      </c>
      <c r="C85" s="258" t="e">
        <f>VLOOKUP(B85,'пр.взв.'!B6:G149,2,FALSE)</f>
        <v>#N/A</v>
      </c>
      <c r="D85" s="260" t="e">
        <f>VLOOKUP(B85,'пр.взв.'!B8:G149,3,FALSE)</f>
        <v>#N/A</v>
      </c>
      <c r="E85" s="260" t="e">
        <f>VLOOKUP(B85,'пр.взв.'!B7:G149,4,FALSE)</f>
        <v>#N/A</v>
      </c>
      <c r="F85" s="262"/>
      <c r="G85" s="262"/>
      <c r="H85" s="219"/>
      <c r="I85" s="219"/>
      <c r="J85" s="254"/>
      <c r="K85" s="287">
        <f>'пр.хода'!K35</f>
        <v>0</v>
      </c>
      <c r="L85" s="258" t="e">
        <f>VLOOKUP(K85,'пр.взв.'!B7:G149,2,FALSE)</f>
        <v>#N/A</v>
      </c>
      <c r="M85" s="260" t="e">
        <f>VLOOKUP(K85,'пр.взв.'!B7:G149,3,FALSE)</f>
        <v>#N/A</v>
      </c>
      <c r="N85" s="260" t="e">
        <f>VLOOKUP(K85,'пр.взв.'!B7:G149,4,FALSE)</f>
        <v>#N/A</v>
      </c>
      <c r="O85" s="262"/>
      <c r="P85" s="262"/>
      <c r="Q85" s="219"/>
      <c r="R85" s="219"/>
    </row>
    <row r="86" spans="1:18" ht="13.5" customHeight="1" thickBot="1">
      <c r="A86" s="271"/>
      <c r="B86" s="288"/>
      <c r="C86" s="259"/>
      <c r="D86" s="261"/>
      <c r="E86" s="261"/>
      <c r="F86" s="263"/>
      <c r="G86" s="263"/>
      <c r="H86" s="181"/>
      <c r="I86" s="181"/>
      <c r="J86" s="271"/>
      <c r="K86" s="288"/>
      <c r="L86" s="259"/>
      <c r="M86" s="261"/>
      <c r="N86" s="261"/>
      <c r="O86" s="263"/>
      <c r="P86" s="263"/>
      <c r="Q86" s="181"/>
      <c r="R86" s="181"/>
    </row>
    <row r="87" spans="1:18" ht="12.75" customHeight="1">
      <c r="A87" s="253">
        <v>2</v>
      </c>
      <c r="B87" s="286">
        <f>'пр.хода'!K9</f>
        <v>0</v>
      </c>
      <c r="C87" s="264" t="e">
        <f>VLOOKUP(B87,'пр.взв.'!B8:G151,2,FALSE)</f>
        <v>#N/A</v>
      </c>
      <c r="D87" s="265" t="e">
        <f>VLOOKUP(B87,'пр.взв.'!B8:G151,3,FALSE)</f>
        <v>#N/A</v>
      </c>
      <c r="E87" s="265" t="e">
        <f>VLOOKUP(B87,'пр.взв.'!B8:G151,4,FALSE)</f>
        <v>#N/A</v>
      </c>
      <c r="F87" s="250"/>
      <c r="G87" s="251"/>
      <c r="H87" s="209"/>
      <c r="I87" s="203"/>
      <c r="J87" s="253">
        <v>4</v>
      </c>
      <c r="K87" s="286">
        <f>'пр.хода'!K37</f>
        <v>0</v>
      </c>
      <c r="L87" s="264" t="e">
        <f>VLOOKUP(K87,'пр.взв.'!B7:G151,2,FALSE)</f>
        <v>#N/A</v>
      </c>
      <c r="M87" s="265" t="e">
        <f>VLOOKUP(K87,'пр.взв.'!B7:G151,3,FALSE)</f>
        <v>#N/A</v>
      </c>
      <c r="N87" s="265" t="e">
        <f>VLOOKUP(K87,'пр.взв.'!B7:G151,4,FALSE)</f>
        <v>#N/A</v>
      </c>
      <c r="O87" s="250"/>
      <c r="P87" s="251"/>
      <c r="Q87" s="209"/>
      <c r="R87" s="203"/>
    </row>
    <row r="88" spans="1:18" ht="12.75" customHeight="1">
      <c r="A88" s="254"/>
      <c r="B88" s="282"/>
      <c r="C88" s="247"/>
      <c r="D88" s="249"/>
      <c r="E88" s="249"/>
      <c r="F88" s="249"/>
      <c r="G88" s="249"/>
      <c r="H88" s="252"/>
      <c r="I88" s="215"/>
      <c r="J88" s="254"/>
      <c r="K88" s="282"/>
      <c r="L88" s="247"/>
      <c r="M88" s="249"/>
      <c r="N88" s="249"/>
      <c r="O88" s="249"/>
      <c r="P88" s="249"/>
      <c r="Q88" s="252"/>
      <c r="R88" s="215"/>
    </row>
    <row r="89" spans="1:18" ht="12.75" customHeight="1">
      <c r="A89" s="254"/>
      <c r="B89" s="287">
        <f>'пр.хода'!K11</f>
        <v>0</v>
      </c>
      <c r="C89" s="258" t="e">
        <f>VLOOKUP(B89,'пр.взв.'!B8:G153,2,FALSE)</f>
        <v>#N/A</v>
      </c>
      <c r="D89" s="260" t="e">
        <f>VLOOKUP(B89,'пр.взв.'!B8:G153,3,FALSE)</f>
        <v>#N/A</v>
      </c>
      <c r="E89" s="260" t="e">
        <f>VLOOKUP(B89,'пр.взв.'!B1:G153,4,FALSE)</f>
        <v>#N/A</v>
      </c>
      <c r="F89" s="262"/>
      <c r="G89" s="262"/>
      <c r="H89" s="219"/>
      <c r="I89" s="219"/>
      <c r="J89" s="254"/>
      <c r="K89" s="287">
        <f>'пр.хода'!K39</f>
        <v>0</v>
      </c>
      <c r="L89" s="258" t="e">
        <f>VLOOKUP(K89,'пр.взв.'!B7:G153,2,FALSE)</f>
        <v>#N/A</v>
      </c>
      <c r="M89" s="260" t="e">
        <f>VLOOKUP(K89,'пр.взв.'!B7:G153,3,FALSE)</f>
        <v>#N/A</v>
      </c>
      <c r="N89" s="260" t="e">
        <f>VLOOKUP(K89,'пр.взв.'!B7:G153,4,FALSE)</f>
        <v>#N/A</v>
      </c>
      <c r="O89" s="262"/>
      <c r="P89" s="262"/>
      <c r="Q89" s="219"/>
      <c r="R89" s="219"/>
    </row>
    <row r="90" spans="1:18" ht="12.75" customHeight="1">
      <c r="A90" s="271"/>
      <c r="B90" s="284"/>
      <c r="C90" s="247"/>
      <c r="D90" s="249"/>
      <c r="E90" s="249"/>
      <c r="F90" s="250"/>
      <c r="G90" s="250"/>
      <c r="H90" s="203"/>
      <c r="I90" s="203"/>
      <c r="J90" s="271"/>
      <c r="K90" s="284"/>
      <c r="L90" s="247"/>
      <c r="M90" s="249"/>
      <c r="N90" s="249"/>
      <c r="O90" s="250"/>
      <c r="P90" s="250"/>
      <c r="Q90" s="203"/>
      <c r="R90" s="203"/>
    </row>
    <row r="92" spans="1:18" ht="12.75" customHeight="1">
      <c r="A92" s="289">
        <v>5</v>
      </c>
      <c r="B92" s="282">
        <f>'пр.хода'!L6</f>
        <v>0</v>
      </c>
      <c r="C92" s="258" t="e">
        <f>VLOOKUP(B92,'пр.взв.'!B1:G156,2,FALSE)</f>
        <v>#N/A</v>
      </c>
      <c r="D92" s="260" t="e">
        <f>VLOOKUP(B92,'пр.взв.'!B1:G156,3,FALSE)</f>
        <v>#N/A</v>
      </c>
      <c r="E92" s="260" t="e">
        <f>VLOOKUP(B92,'пр.взв.'!B1:G156,4,FALSE)</f>
        <v>#N/A</v>
      </c>
      <c r="F92" s="249"/>
      <c r="G92" s="269"/>
      <c r="H92" s="252"/>
      <c r="I92" s="215"/>
      <c r="J92" s="289">
        <v>7</v>
      </c>
      <c r="K92" s="282">
        <f>'пр.хода'!L34</f>
        <v>0</v>
      </c>
      <c r="L92" s="258" t="e">
        <f>VLOOKUP(K92,'пр.взв.'!B1:G156,2,FALSE)</f>
        <v>#N/A</v>
      </c>
      <c r="M92" s="260" t="e">
        <f>VLOOKUP(K92,'пр.взв.'!B71:G156,3,FALSE)</f>
        <v>#N/A</v>
      </c>
      <c r="N92" s="260" t="e">
        <f>VLOOKUP(K92,'пр.взв.'!B1:G156,4,FALSE)</f>
        <v>#N/A</v>
      </c>
      <c r="O92" s="249"/>
      <c r="P92" s="269"/>
      <c r="Q92" s="252"/>
      <c r="R92" s="215"/>
    </row>
    <row r="93" spans="1:18" ht="12.75" customHeight="1">
      <c r="A93" s="254"/>
      <c r="B93" s="282"/>
      <c r="C93" s="247"/>
      <c r="D93" s="249"/>
      <c r="E93" s="249"/>
      <c r="F93" s="249"/>
      <c r="G93" s="249"/>
      <c r="H93" s="252"/>
      <c r="I93" s="215"/>
      <c r="J93" s="254"/>
      <c r="K93" s="282"/>
      <c r="L93" s="247"/>
      <c r="M93" s="249"/>
      <c r="N93" s="249"/>
      <c r="O93" s="249"/>
      <c r="P93" s="249"/>
      <c r="Q93" s="252"/>
      <c r="R93" s="215"/>
    </row>
    <row r="94" spans="1:18" ht="12.75" customHeight="1">
      <c r="A94" s="254"/>
      <c r="B94" s="287">
        <f>'пр.хода'!L8</f>
        <v>0</v>
      </c>
      <c r="C94" s="258" t="e">
        <f>VLOOKUP(B94,'пр.взв.'!B1:G158,2,FALSE)</f>
        <v>#N/A</v>
      </c>
      <c r="D94" s="260" t="e">
        <f>VLOOKUP(B94,'пр.взв.'!B1:G158,3,FALSE)</f>
        <v>#N/A</v>
      </c>
      <c r="E94" s="260" t="e">
        <f>VLOOKUP(B94,'пр.взв.'!B1:G158,4,FALSE)</f>
        <v>#N/A</v>
      </c>
      <c r="F94" s="262"/>
      <c r="G94" s="262"/>
      <c r="H94" s="219"/>
      <c r="I94" s="219"/>
      <c r="J94" s="254"/>
      <c r="K94" s="287">
        <f>'пр.хода'!L36</f>
        <v>0</v>
      </c>
      <c r="L94" s="258" t="e">
        <f>VLOOKUP(K94,'пр.взв.'!B1:G158,2,FALSE)</f>
        <v>#N/A</v>
      </c>
      <c r="M94" s="260" t="e">
        <f>VLOOKUP(K94,'пр.взв.'!B1:G158,3,FALSE)</f>
        <v>#N/A</v>
      </c>
      <c r="N94" s="260" t="e">
        <f>VLOOKUP(K94,'пр.взв.'!B1:G158,4,FALSE)</f>
        <v>#N/A</v>
      </c>
      <c r="O94" s="262"/>
      <c r="P94" s="262"/>
      <c r="Q94" s="219"/>
      <c r="R94" s="219"/>
    </row>
    <row r="95" spans="1:18" ht="13.5" customHeight="1" thickBot="1">
      <c r="A95" s="255"/>
      <c r="B95" s="288"/>
      <c r="C95" s="259"/>
      <c r="D95" s="261"/>
      <c r="E95" s="261"/>
      <c r="F95" s="263"/>
      <c r="G95" s="263"/>
      <c r="H95" s="181"/>
      <c r="I95" s="181"/>
      <c r="J95" s="255"/>
      <c r="K95" s="288"/>
      <c r="L95" s="259"/>
      <c r="M95" s="261"/>
      <c r="N95" s="261"/>
      <c r="O95" s="263"/>
      <c r="P95" s="263"/>
      <c r="Q95" s="181"/>
      <c r="R95" s="181"/>
    </row>
    <row r="96" spans="1:18" ht="12.75" customHeight="1">
      <c r="A96" s="254">
        <v>6</v>
      </c>
      <c r="B96" s="286">
        <f>'пр.хода'!L10</f>
        <v>0</v>
      </c>
      <c r="C96" s="246" t="e">
        <f>VLOOKUP(B96,'пр.взв.'!B1:G160,2,FALSE)</f>
        <v>#N/A</v>
      </c>
      <c r="D96" s="248" t="e">
        <f>VLOOKUP(B96,'пр.взв.'!B1:G160,3,FALSE)</f>
        <v>#N/A</v>
      </c>
      <c r="E96" s="248" t="e">
        <f>VLOOKUP(B96,'пр.взв.'!B1:G160,4,FALSE)</f>
        <v>#N/A</v>
      </c>
      <c r="F96" s="250"/>
      <c r="G96" s="251"/>
      <c r="H96" s="209"/>
      <c r="I96" s="203"/>
      <c r="J96" s="254">
        <v>8</v>
      </c>
      <c r="K96" s="286">
        <f>'пр.хода'!L38</f>
        <v>0</v>
      </c>
      <c r="L96" s="246" t="e">
        <f>VLOOKUP(K96,'пр.взв.'!B1:G160,2,FALSE)</f>
        <v>#N/A</v>
      </c>
      <c r="M96" s="248" t="e">
        <f>VLOOKUP(K96,'пр.взв.'!B1:G160,3,FALSE)</f>
        <v>#N/A</v>
      </c>
      <c r="N96" s="248" t="e">
        <f>VLOOKUP(K96,'пр.взв.'!B1:G160,4,FALSE)</f>
        <v>#N/A</v>
      </c>
      <c r="O96" s="250"/>
      <c r="P96" s="251"/>
      <c r="Q96" s="209"/>
      <c r="R96" s="203"/>
    </row>
    <row r="97" spans="1:18" ht="12.75" customHeight="1">
      <c r="A97" s="254"/>
      <c r="B97" s="282"/>
      <c r="C97" s="247"/>
      <c r="D97" s="249"/>
      <c r="E97" s="249"/>
      <c r="F97" s="249"/>
      <c r="G97" s="249"/>
      <c r="H97" s="252"/>
      <c r="I97" s="215"/>
      <c r="J97" s="254"/>
      <c r="K97" s="282"/>
      <c r="L97" s="247"/>
      <c r="M97" s="249"/>
      <c r="N97" s="249"/>
      <c r="O97" s="249"/>
      <c r="P97" s="249"/>
      <c r="Q97" s="252"/>
      <c r="R97" s="215"/>
    </row>
    <row r="98" spans="1:18" ht="12.75" customHeight="1">
      <c r="A98" s="254"/>
      <c r="B98" s="287">
        <f>'пр.хода'!L12</f>
        <v>0</v>
      </c>
      <c r="C98" s="258" t="e">
        <f>VLOOKUP(B98,'пр.взв.'!B1:G162,2,FALSE)</f>
        <v>#N/A</v>
      </c>
      <c r="D98" s="260" t="e">
        <f>VLOOKUP(B98,'пр.взв.'!B1:G162,3,FALSE)</f>
        <v>#N/A</v>
      </c>
      <c r="E98" s="260" t="e">
        <f>VLOOKUP(B98,'пр.взв.'!B1:G162,4,FALSE)</f>
        <v>#N/A</v>
      </c>
      <c r="F98" s="262"/>
      <c r="G98" s="262"/>
      <c r="H98" s="219"/>
      <c r="I98" s="219"/>
      <c r="J98" s="254"/>
      <c r="K98" s="287">
        <f>'пр.хода'!L40</f>
        <v>0</v>
      </c>
      <c r="L98" s="258" t="e">
        <f>VLOOKUP(K98,'пр.взв.'!B1:G162,2,FALSE)</f>
        <v>#N/A</v>
      </c>
      <c r="M98" s="260" t="e">
        <f>VLOOKUP(K98,'пр.взв.'!B1:G162,3,FALSE)</f>
        <v>#N/A</v>
      </c>
      <c r="N98" s="260" t="e">
        <f>VLOOKUP(K98,'пр.взв.'!B1:G162,4,FALSE)</f>
        <v>#N/A</v>
      </c>
      <c r="O98" s="262"/>
      <c r="P98" s="262"/>
      <c r="Q98" s="219"/>
      <c r="R98" s="219"/>
    </row>
    <row r="99" spans="1:18" ht="12.75" customHeight="1">
      <c r="A99" s="271"/>
      <c r="B99" s="284"/>
      <c r="C99" s="247"/>
      <c r="D99" s="249"/>
      <c r="E99" s="249"/>
      <c r="F99" s="250"/>
      <c r="G99" s="250"/>
      <c r="H99" s="203"/>
      <c r="I99" s="203"/>
      <c r="J99" s="271"/>
      <c r="K99" s="284"/>
      <c r="L99" s="247"/>
      <c r="M99" s="249"/>
      <c r="N99" s="249"/>
      <c r="O99" s="250"/>
      <c r="P99" s="250"/>
      <c r="Q99" s="203"/>
      <c r="R99" s="203"/>
    </row>
    <row r="101" spans="1:18" ht="12.75" customHeight="1">
      <c r="A101" s="289">
        <v>9</v>
      </c>
      <c r="B101" s="282">
        <f>'пр.хода'!M7</f>
        <v>0</v>
      </c>
      <c r="C101" s="258" t="e">
        <f>VLOOKUP(B101,'пр.взв.'!B2:G165,2,FALSE)</f>
        <v>#N/A</v>
      </c>
      <c r="D101" s="260" t="e">
        <f>VLOOKUP(B101,'пр.взв.'!B2:G165,3,FALSE)</f>
        <v>#N/A</v>
      </c>
      <c r="E101" s="260" t="e">
        <f>VLOOKUP(B101,'пр.взв.'!B2:G165,4,FALSE)</f>
        <v>#N/A</v>
      </c>
      <c r="F101" s="249"/>
      <c r="G101" s="269"/>
      <c r="H101" s="252"/>
      <c r="I101" s="215"/>
      <c r="J101" s="289">
        <v>10</v>
      </c>
      <c r="K101" s="282">
        <f>'пр.хода'!M35</f>
        <v>0</v>
      </c>
      <c r="L101" s="258" t="e">
        <f>VLOOKUP(K101,'пр.взв.'!B1:G165,2,FALSE)</f>
        <v>#N/A</v>
      </c>
      <c r="M101" s="260" t="e">
        <f>VLOOKUP(K101,'пр.взв.'!B1:G165,3,FALSE)</f>
        <v>#N/A</v>
      </c>
      <c r="N101" s="260" t="e">
        <f>VLOOKUP(K101,'пр.взв.'!B1:G165,4,FALSE)</f>
        <v>#N/A</v>
      </c>
      <c r="O101" s="249"/>
      <c r="P101" s="269"/>
      <c r="Q101" s="252"/>
      <c r="R101" s="215"/>
    </row>
    <row r="102" spans="1:18" ht="12.75" customHeight="1">
      <c r="A102" s="254"/>
      <c r="B102" s="282"/>
      <c r="C102" s="247"/>
      <c r="D102" s="249"/>
      <c r="E102" s="249"/>
      <c r="F102" s="249"/>
      <c r="G102" s="249"/>
      <c r="H102" s="252"/>
      <c r="I102" s="215"/>
      <c r="J102" s="254"/>
      <c r="K102" s="282"/>
      <c r="L102" s="247"/>
      <c r="M102" s="249"/>
      <c r="N102" s="249"/>
      <c r="O102" s="249"/>
      <c r="P102" s="249"/>
      <c r="Q102" s="252"/>
      <c r="R102" s="215"/>
    </row>
    <row r="103" spans="1:18" ht="12.75" customHeight="1">
      <c r="A103" s="254"/>
      <c r="B103" s="287">
        <f>'пр.хода'!M11</f>
        <v>0</v>
      </c>
      <c r="C103" s="258" t="e">
        <f>VLOOKUP(B103,'пр.взв.'!B2:G167,2,FALSE)</f>
        <v>#N/A</v>
      </c>
      <c r="D103" s="260" t="e">
        <f>VLOOKUP(B103,'пр.взв.'!B2:G167,3,FALSE)</f>
        <v>#N/A</v>
      </c>
      <c r="E103" s="260" t="e">
        <f>VLOOKUP(B103,'пр.взв.'!B5:G167,4,FALSE)</f>
        <v>#N/A</v>
      </c>
      <c r="F103" s="262"/>
      <c r="G103" s="262"/>
      <c r="H103" s="219"/>
      <c r="I103" s="219"/>
      <c r="J103" s="254"/>
      <c r="K103" s="287">
        <f>'пр.хода'!M39</f>
        <v>0</v>
      </c>
      <c r="L103" s="258" t="e">
        <f>VLOOKUP(K103,'пр.взв.'!B1:G167,2,FALSE)</f>
        <v>#N/A</v>
      </c>
      <c r="M103" s="260" t="e">
        <f>VLOOKUP(K103,'пр.взв.'!B1:G167,3,FALSE)</f>
        <v>#N/A</v>
      </c>
      <c r="N103" s="260" t="e">
        <f>VLOOKUP(K103,'пр.взв.'!B1:G167,4,FALSE)</f>
        <v>#N/A</v>
      </c>
      <c r="O103" s="262"/>
      <c r="P103" s="262"/>
      <c r="Q103" s="219"/>
      <c r="R103" s="219"/>
    </row>
    <row r="104" spans="1:18" ht="12.75" customHeight="1">
      <c r="A104" s="271"/>
      <c r="B104" s="284"/>
      <c r="C104" s="247"/>
      <c r="D104" s="249"/>
      <c r="E104" s="249"/>
      <c r="F104" s="250"/>
      <c r="G104" s="250"/>
      <c r="H104" s="203"/>
      <c r="I104" s="203"/>
      <c r="J104" s="271"/>
      <c r="K104" s="284"/>
      <c r="L104" s="247"/>
      <c r="M104" s="249"/>
      <c r="N104" s="249"/>
      <c r="O104" s="250"/>
      <c r="P104" s="250"/>
      <c r="Q104" s="203"/>
      <c r="R104" s="203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6">
      <selection activeCell="A29" sqref="A29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2" t="str">
        <f>HYPERLINK('[1]реквизиты'!$A$2)</f>
        <v>XI Всероссийский турнир по САМБО на призы ЗМС СССР Г.Хайбулаева </v>
      </c>
      <c r="B1" s="302"/>
      <c r="C1" s="302"/>
      <c r="D1" s="302"/>
      <c r="E1" s="302"/>
      <c r="F1" s="302"/>
      <c r="G1" s="302"/>
      <c r="H1" s="302"/>
      <c r="I1" s="302"/>
    </row>
    <row r="2" spans="4:6" ht="15.75">
      <c r="D2" s="55"/>
      <c r="E2" s="290" t="str">
        <f>HYPERLINK('пр.взв.'!D4)</f>
        <v>в.к. 62  кг.</v>
      </c>
      <c r="F2" s="290"/>
    </row>
    <row r="3" ht="20.25" customHeight="1">
      <c r="C3" s="56" t="s">
        <v>28</v>
      </c>
    </row>
    <row r="4" ht="12.75">
      <c r="C4" s="57" t="s">
        <v>12</v>
      </c>
    </row>
    <row r="5" spans="1:9" ht="12.75">
      <c r="A5" s="215" t="s">
        <v>13</v>
      </c>
      <c r="B5" s="215" t="s">
        <v>5</v>
      </c>
      <c r="C5" s="203" t="s">
        <v>6</v>
      </c>
      <c r="D5" s="215" t="s">
        <v>14</v>
      </c>
      <c r="E5" s="303" t="s">
        <v>15</v>
      </c>
      <c r="F5" s="304"/>
      <c r="G5" s="215" t="s">
        <v>16</v>
      </c>
      <c r="H5" s="215" t="s">
        <v>17</v>
      </c>
      <c r="I5" s="215" t="s">
        <v>18</v>
      </c>
    </row>
    <row r="6" spans="1:9" ht="12.75">
      <c r="A6" s="219"/>
      <c r="B6" s="219"/>
      <c r="C6" s="219"/>
      <c r="D6" s="219"/>
      <c r="E6" s="305"/>
      <c r="F6" s="306"/>
      <c r="G6" s="219"/>
      <c r="H6" s="219"/>
      <c r="I6" s="219"/>
    </row>
    <row r="7" spans="1:9" ht="12.75">
      <c r="A7" s="300"/>
      <c r="B7" s="301">
        <f>'[3]пр.хода'!C22</f>
        <v>0</v>
      </c>
      <c r="C7" s="298" t="e">
        <f>VLOOKUP(B7,'пр.взв.'!B7:H70,2,FALSE)</f>
        <v>#N/A</v>
      </c>
      <c r="D7" s="298" t="e">
        <f>VLOOKUP(B7,'пр.взв.'!B7:H70,3,FALSE)</f>
        <v>#N/A</v>
      </c>
      <c r="E7" s="174" t="e">
        <f>VLOOKUP(B7,'пр.взв.'!B7:H185,4,FALSE)</f>
        <v>#N/A</v>
      </c>
      <c r="F7" s="292" t="e">
        <f>VLOOKUP(B7,'пр.взв.'!B7:H70,5,FALSE)</f>
        <v>#N/A</v>
      </c>
      <c r="G7" s="295"/>
      <c r="H7" s="252"/>
      <c r="I7" s="215"/>
    </row>
    <row r="8" spans="1:9" ht="12.75">
      <c r="A8" s="300"/>
      <c r="B8" s="215"/>
      <c r="C8" s="299"/>
      <c r="D8" s="299"/>
      <c r="E8" s="175"/>
      <c r="F8" s="294"/>
      <c r="G8" s="295"/>
      <c r="H8" s="252"/>
      <c r="I8" s="215"/>
    </row>
    <row r="9" spans="1:9" ht="12.75">
      <c r="A9" s="296"/>
      <c r="B9" s="301">
        <f>'[3]пр.хода'!B27</f>
        <v>0</v>
      </c>
      <c r="C9" s="298" t="e">
        <f>VLOOKUP(B9,'пр.взв.'!B1:H72,2,FALSE)</f>
        <v>#N/A</v>
      </c>
      <c r="D9" s="298" t="e">
        <f>VLOOKUP(B9,'пр.взв.'!B1:H72,3,FALSE)</f>
        <v>#N/A</v>
      </c>
      <c r="E9" s="174" t="e">
        <f>VLOOKUP(B9,'пр.взв.'!B1:H187,4,FALSE)</f>
        <v>#N/A</v>
      </c>
      <c r="F9" s="292" t="e">
        <f>VLOOKUP(B9,'пр.взв.'!B1:H72,5,FALSE)</f>
        <v>#N/A</v>
      </c>
      <c r="G9" s="295"/>
      <c r="H9" s="215"/>
      <c r="I9" s="215"/>
    </row>
    <row r="10" spans="1:9" ht="12.75">
      <c r="A10" s="296"/>
      <c r="B10" s="215"/>
      <c r="C10" s="299"/>
      <c r="D10" s="299"/>
      <c r="E10" s="291"/>
      <c r="F10" s="293"/>
      <c r="G10" s="295"/>
      <c r="H10" s="215"/>
      <c r="I10" s="215"/>
    </row>
    <row r="11" spans="1:2" ht="34.5" customHeight="1">
      <c r="A11" s="37" t="s">
        <v>19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29</v>
      </c>
    </row>
    <row r="16" spans="3:5" ht="15.75">
      <c r="C16" s="57" t="s">
        <v>20</v>
      </c>
      <c r="E16" s="78" t="str">
        <f>HYPERLINK('[2]пр.взв.'!D4)</f>
        <v>в.к.        кг.</v>
      </c>
    </row>
    <row r="17" spans="1:9" ht="12.75">
      <c r="A17" s="215" t="s">
        <v>13</v>
      </c>
      <c r="B17" s="215" t="s">
        <v>5</v>
      </c>
      <c r="C17" s="203" t="s">
        <v>6</v>
      </c>
      <c r="D17" s="215" t="s">
        <v>14</v>
      </c>
      <c r="E17" s="215" t="s">
        <v>15</v>
      </c>
      <c r="F17" s="215" t="s">
        <v>16</v>
      </c>
      <c r="G17" s="215" t="s">
        <v>17</v>
      </c>
      <c r="H17" s="215" t="s">
        <v>18</v>
      </c>
      <c r="I17" s="215" t="s">
        <v>18</v>
      </c>
    </row>
    <row r="18" spans="1:9" ht="12.75">
      <c r="A18" s="219"/>
      <c r="B18" s="219"/>
      <c r="C18" s="219"/>
      <c r="D18" s="219"/>
      <c r="E18" s="219"/>
      <c r="F18" s="219"/>
      <c r="G18" s="219"/>
      <c r="H18" s="219"/>
      <c r="I18" s="219"/>
    </row>
    <row r="19" spans="1:9" ht="12.75">
      <c r="A19" s="300"/>
      <c r="B19" s="260">
        <f>'пр.хода'!N37</f>
        <v>0</v>
      </c>
      <c r="C19" s="298" t="e">
        <f>VLOOKUP(B19,'пр.взв.'!B1:H82,2,FALSE)</f>
        <v>#N/A</v>
      </c>
      <c r="D19" s="298" t="e">
        <f>VLOOKUP(B19,'пр.взв.'!B1:H82,3,FALSE)</f>
        <v>#N/A</v>
      </c>
      <c r="E19" s="174" t="e">
        <f>VLOOKUP(B19,'пр.взв.'!B1:H197,4,FALSE)</f>
        <v>#N/A</v>
      </c>
      <c r="F19" s="292" t="e">
        <f>VLOOKUP(B19,'пр.взв.'!B1:H82,5,FALSE)</f>
        <v>#N/A</v>
      </c>
      <c r="G19" s="295"/>
      <c r="H19" s="252"/>
      <c r="I19" s="215"/>
    </row>
    <row r="20" spans="1:9" ht="12.75">
      <c r="A20" s="300"/>
      <c r="B20" s="215"/>
      <c r="C20" s="299"/>
      <c r="D20" s="299"/>
      <c r="E20" s="175"/>
      <c r="F20" s="294"/>
      <c r="G20" s="295"/>
      <c r="H20" s="252"/>
      <c r="I20" s="215"/>
    </row>
    <row r="21" spans="1:9" ht="12.75">
      <c r="A21" s="296"/>
      <c r="B21" s="260">
        <f>'пр.хода'!N41</f>
        <v>0</v>
      </c>
      <c r="C21" s="298" t="e">
        <f>VLOOKUP(B21,'пр.взв.'!B2:H84,2,FALSE)</f>
        <v>#N/A</v>
      </c>
      <c r="D21" s="298" t="e">
        <f>VLOOKUP(B21,'пр.взв.'!B2:H84,3,FALSE)</f>
        <v>#N/A</v>
      </c>
      <c r="E21" s="174" t="e">
        <f>VLOOKUP(B21,'пр.взв.'!B1:H199,4,FALSE)</f>
        <v>#N/A</v>
      </c>
      <c r="F21" s="292" t="e">
        <f>VLOOKUP(B21,'пр.взв.'!B2:H84,5,FALSE)</f>
        <v>#N/A</v>
      </c>
      <c r="G21" s="295"/>
      <c r="H21" s="215"/>
      <c r="I21" s="215"/>
    </row>
    <row r="22" spans="1:9" ht="12.75">
      <c r="A22" s="296"/>
      <c r="B22" s="215"/>
      <c r="C22" s="299"/>
      <c r="D22" s="299"/>
      <c r="E22" s="291"/>
      <c r="F22" s="293"/>
      <c r="G22" s="295"/>
      <c r="H22" s="215"/>
      <c r="I22" s="215"/>
    </row>
    <row r="23" spans="1:2" ht="32.25" customHeight="1">
      <c r="A23" s="37" t="s">
        <v>19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21</v>
      </c>
      <c r="E29" s="290" t="str">
        <f>HYPERLINK('пр.взв.'!D4)</f>
        <v>в.к. 62  кг.</v>
      </c>
      <c r="F29" s="290"/>
    </row>
    <row r="30" spans="1:9" ht="12.75">
      <c r="A30" s="215" t="s">
        <v>13</v>
      </c>
      <c r="B30" s="215" t="s">
        <v>5</v>
      </c>
      <c r="C30" s="203" t="s">
        <v>6</v>
      </c>
      <c r="D30" s="215" t="s">
        <v>14</v>
      </c>
      <c r="E30" s="215" t="s">
        <v>15</v>
      </c>
      <c r="F30" s="215" t="s">
        <v>16</v>
      </c>
      <c r="G30" s="215" t="s">
        <v>17</v>
      </c>
      <c r="H30" s="215" t="s">
        <v>18</v>
      </c>
      <c r="I30" s="215" t="s">
        <v>18</v>
      </c>
    </row>
    <row r="31" spans="1:9" ht="12.75">
      <c r="A31" s="219"/>
      <c r="B31" s="219"/>
      <c r="C31" s="219"/>
      <c r="D31" s="219"/>
      <c r="E31" s="219"/>
      <c r="F31" s="219"/>
      <c r="G31" s="219"/>
      <c r="H31" s="219"/>
      <c r="I31" s="219"/>
    </row>
    <row r="32" spans="1:9" ht="12.75">
      <c r="A32" s="300"/>
      <c r="B32" s="297">
        <f>'пр.хода'!K22</f>
        <v>23</v>
      </c>
      <c r="C32" s="298" t="str">
        <f>VLOOKUP(B32,'пр.взв.'!B2:H95,2,FALSE)</f>
        <v>ШАОВ Аскер Асланович</v>
      </c>
      <c r="D32" s="298" t="str">
        <f>VLOOKUP(B32,'пр.взв.'!B2:H95,3,FALSE)</f>
        <v>02.11.91 мс </v>
      </c>
      <c r="E32" s="174" t="str">
        <f>VLOOKUP(B32,'пр.взв.'!B2:H210,4,FALSE)</f>
        <v>Краснодарский кр. Армавир</v>
      </c>
      <c r="F32" s="292" t="str">
        <f>VLOOKUP(B32,'пр.взв.'!B2:H95,5,FALSE)</f>
        <v>юфо</v>
      </c>
      <c r="G32" s="295"/>
      <c r="H32" s="252"/>
      <c r="I32" s="215"/>
    </row>
    <row r="33" spans="1:9" ht="12.75">
      <c r="A33" s="300"/>
      <c r="B33" s="215"/>
      <c r="C33" s="299"/>
      <c r="D33" s="299"/>
      <c r="E33" s="175"/>
      <c r="F33" s="294"/>
      <c r="G33" s="295"/>
      <c r="H33" s="252"/>
      <c r="I33" s="215"/>
    </row>
    <row r="34" spans="1:9" ht="12.75">
      <c r="A34" s="296"/>
      <c r="B34" s="297">
        <f>'пр.хода'!N22</f>
        <v>22</v>
      </c>
      <c r="C34" s="298" t="str">
        <f>VLOOKUP(B34,'пр.взв.'!B3:H97,2,FALSE)</f>
        <v>МУДРАНОВ Аслан Заудинович</v>
      </c>
      <c r="D34" s="298" t="str">
        <f>VLOOKUP(B34,'пр.взв.'!B3:H97,3,FALSE)</f>
        <v>16.09.87 мсмк</v>
      </c>
      <c r="E34" s="174" t="str">
        <f>VLOOKUP(B34,'пр.взв.'!B3:H212,4,FALSE)</f>
        <v>Краснодарский кр. Армавир</v>
      </c>
      <c r="F34" s="292" t="str">
        <f>VLOOKUP(B34,'пр.взв.'!B4:H97,5,FALSE)</f>
        <v>юфо</v>
      </c>
      <c r="G34" s="295"/>
      <c r="H34" s="215"/>
      <c r="I34" s="215"/>
    </row>
    <row r="35" spans="1:9" ht="12.75">
      <c r="A35" s="296"/>
      <c r="B35" s="215"/>
      <c r="C35" s="299"/>
      <c r="D35" s="299"/>
      <c r="E35" s="291"/>
      <c r="F35" s="293"/>
      <c r="G35" s="295"/>
      <c r="H35" s="215"/>
      <c r="I35" s="215"/>
    </row>
    <row r="36" spans="1:2" ht="38.25" customHeight="1">
      <c r="A36" s="37" t="s">
        <v>19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77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5" t="str">
        <f>HYPERLINK('[1]реквизиты'!$A$2)</f>
        <v>XI Всероссийский турнир по САМБО на призы ЗМС СССР Г.Хайбулаева </v>
      </c>
      <c r="B1" s="165"/>
      <c r="C1" s="165"/>
      <c r="D1" s="165"/>
      <c r="E1" s="165"/>
      <c r="F1" s="165"/>
      <c r="G1" s="165"/>
      <c r="H1" s="165" t="str">
        <f>HYPERLINK('[1]реквизиты'!$A$2)</f>
        <v>XI Всероссийский турнир по САМБО на призы ЗМС СССР Г.Хайбулаева </v>
      </c>
      <c r="I1" s="165"/>
      <c r="J1" s="165"/>
      <c r="K1" s="165"/>
      <c r="L1" s="165"/>
      <c r="M1" s="165"/>
      <c r="N1" s="165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08">
        <f>HYPERLINK('[1]реквизиты'!$A$15)</f>
      </c>
      <c r="B2" s="309"/>
      <c r="C2" s="309"/>
      <c r="D2" s="309"/>
      <c r="E2" s="309"/>
      <c r="F2" s="309"/>
      <c r="G2" s="309"/>
      <c r="H2" s="308">
        <f>HYPERLINK('[1]реквизиты'!$A$15)</f>
      </c>
      <c r="I2" s="309"/>
      <c r="J2" s="309"/>
      <c r="K2" s="309"/>
      <c r="L2" s="309"/>
      <c r="M2" s="309"/>
      <c r="N2" s="309"/>
      <c r="O2" s="39"/>
      <c r="P2" s="39"/>
      <c r="Q2" s="39"/>
      <c r="R2" s="30"/>
      <c r="S2" s="30"/>
    </row>
    <row r="3" spans="2:14" ht="15.75">
      <c r="B3" s="37" t="s">
        <v>10</v>
      </c>
      <c r="C3" s="290" t="str">
        <f>HYPERLINK('пр.взв.'!D4)</f>
        <v>в.к. 62  кг.</v>
      </c>
      <c r="D3" s="290"/>
      <c r="E3" s="43"/>
      <c r="F3" s="43"/>
      <c r="G3" s="43"/>
      <c r="I3" s="37" t="s">
        <v>11</v>
      </c>
      <c r="J3" s="290" t="str">
        <f>HYPERLINK('пр.взв.'!D4)</f>
        <v>в.к. 62  кг.</v>
      </c>
      <c r="K3" s="290"/>
      <c r="L3" s="43"/>
      <c r="M3" s="43"/>
      <c r="N3" s="43"/>
    </row>
    <row r="4" spans="1:2" ht="16.5" thickBot="1">
      <c r="A4" s="307"/>
      <c r="B4" s="307"/>
    </row>
    <row r="5" spans="1:11" ht="12.75" customHeight="1">
      <c r="A5" s="314">
        <v>1</v>
      </c>
      <c r="B5" s="316" t="str">
        <f>VLOOKUP(A5,'пр.взв.'!B5:C68,2,FALSE)</f>
        <v>СУЛТАНОВ Иман</v>
      </c>
      <c r="C5" s="316" t="str">
        <f>VLOOKUP(A5,'пр.взв.'!B5:G68,3,FALSE)</f>
        <v>05.12.93 кмс</v>
      </c>
      <c r="D5" s="316" t="str">
        <f>VLOOKUP(A5,'пр.взв.'!B5:G68,4,FALSE)</f>
        <v>р.Дагестан Махачкала</v>
      </c>
      <c r="G5" s="19"/>
      <c r="H5" s="312">
        <v>2</v>
      </c>
      <c r="I5" s="310" t="str">
        <f>VLOOKUP(H5,'пр.взв.'!B7:C70,2,FALSE)</f>
        <v>ИБРАГИМОВ Заур Заирханович</v>
      </c>
      <c r="J5" s="310" t="str">
        <f>VLOOKUP(H5,'пр.взв.'!B7:E70,3,FALSE)</f>
        <v>07.07.91 кмс</v>
      </c>
      <c r="K5" s="310" t="str">
        <f>VLOOKUP(H5,'пр.взв.'!B7:E70,4,FALSE)</f>
        <v>р.Дагестан Махачкала</v>
      </c>
    </row>
    <row r="6" spans="1:11" ht="15.75">
      <c r="A6" s="315"/>
      <c r="B6" s="317"/>
      <c r="C6" s="317"/>
      <c r="D6" s="317"/>
      <c r="E6" s="2"/>
      <c r="F6" s="2"/>
      <c r="G6" s="12"/>
      <c r="H6" s="313"/>
      <c r="I6" s="311"/>
      <c r="J6" s="311"/>
      <c r="K6" s="311"/>
    </row>
    <row r="7" spans="1:13" ht="15.75">
      <c r="A7" s="315">
        <v>17</v>
      </c>
      <c r="B7" s="311" t="str">
        <f>VLOOKUP(A7,'пр.взв.'!B7:C70,2,FALSE)</f>
        <v>АЛИЕВ Муса Исамутдинович</v>
      </c>
      <c r="C7" s="311" t="str">
        <f>VLOOKUP(A7,'пр.взв.'!B5:G68,3,FALSE)</f>
        <v>12.01.92 кмс</v>
      </c>
      <c r="D7" s="311" t="str">
        <f>VLOOKUP(A7,'пр.взв.'!B5:G68,4,FALSE)</f>
        <v>р.Дагестан     Каспийск</v>
      </c>
      <c r="E7" s="4"/>
      <c r="F7" s="2"/>
      <c r="G7" s="2"/>
      <c r="H7" s="321">
        <v>18</v>
      </c>
      <c r="I7" s="318" t="str">
        <f>VLOOKUP(H7,'пр.взв.'!B9:C72,2,FALSE)</f>
        <v>РАМАЗАНОВ Рамазан</v>
      </c>
      <c r="J7" s="318" t="str">
        <f>VLOOKUP(H7,'пр.взв.'!B9:E72,3,FALSE)</f>
        <v>10.03.92 кмс</v>
      </c>
      <c r="K7" s="318" t="str">
        <f>VLOOKUP(H7,'пр.взв.'!B9:E72,4,FALSE)</f>
        <v>р.Дагестан Махачкала</v>
      </c>
      <c r="L7" s="45"/>
      <c r="M7" s="47"/>
    </row>
    <row r="8" spans="1:13" ht="16.5" thickBot="1">
      <c r="A8" s="320"/>
      <c r="B8" s="317"/>
      <c r="C8" s="317"/>
      <c r="D8" s="317"/>
      <c r="E8" s="5"/>
      <c r="F8" s="9"/>
      <c r="G8" s="2"/>
      <c r="H8" s="313"/>
      <c r="I8" s="319"/>
      <c r="J8" s="319"/>
      <c r="K8" s="319"/>
      <c r="L8" s="46"/>
      <c r="M8" s="47"/>
    </row>
    <row r="9" spans="1:13" ht="15.75">
      <c r="A9" s="314">
        <v>9</v>
      </c>
      <c r="B9" s="316" t="str">
        <f>VLOOKUP(A9,'пр.взв.'!B9:C72,2,FALSE)</f>
        <v>ГАДЖИЕВ Кеземет Абдусаламович</v>
      </c>
      <c r="C9" s="316" t="str">
        <f>VLOOKUP(A9,'пр.взв.'!B5:G68,3,FALSE)</f>
        <v>03.12.91 кмс</v>
      </c>
      <c r="D9" s="316" t="str">
        <f>VLOOKUP(A9,'пр.взв.'!B5:G68,4,FALSE)</f>
        <v>р.Дагестан Махачкала</v>
      </c>
      <c r="E9" s="5"/>
      <c r="F9" s="6"/>
      <c r="G9" s="2"/>
      <c r="H9" s="312">
        <v>10</v>
      </c>
      <c r="I9" s="310" t="str">
        <f>VLOOKUP(H9,'пр.взв.'!B11:C74,2,FALSE)</f>
        <v>КУРБИТАЕВ Муртазали Алхасович</v>
      </c>
      <c r="J9" s="310" t="str">
        <f>VLOOKUP(H9,'пр.взв.'!B11:E74,3,FALSE)</f>
        <v>24.07.90 кмс</v>
      </c>
      <c r="K9" s="310" t="str">
        <f>VLOOKUP(H9,'пр.взв.'!B11:E74,4,FALSE)</f>
        <v>р.Дагестан     Каспийск</v>
      </c>
      <c r="L9" s="46"/>
      <c r="M9" s="48"/>
    </row>
    <row r="10" spans="1:13" ht="15.75">
      <c r="A10" s="315"/>
      <c r="B10" s="317"/>
      <c r="C10" s="317"/>
      <c r="D10" s="317"/>
      <c r="E10" s="10"/>
      <c r="F10" s="7"/>
      <c r="G10" s="2"/>
      <c r="H10" s="313"/>
      <c r="I10" s="311"/>
      <c r="J10" s="311"/>
      <c r="K10" s="311"/>
      <c r="L10" s="44"/>
      <c r="M10" s="49"/>
    </row>
    <row r="11" spans="1:13" ht="15.75">
      <c r="A11" s="315">
        <v>25</v>
      </c>
      <c r="B11" s="311">
        <f>VLOOKUP(A11,'пр.взв.'!B11:C74,2,FALSE)</f>
        <v>0</v>
      </c>
      <c r="C11" s="311">
        <f>VLOOKUP(A11,'пр.взв.'!B5:G68,3,FALSE)</f>
        <v>0</v>
      </c>
      <c r="D11" s="311">
        <f>VLOOKUP(A11,'пр.взв.'!B5:G68,4,FALSE)</f>
        <v>0</v>
      </c>
      <c r="E11" s="3"/>
      <c r="F11" s="7"/>
      <c r="G11" s="2"/>
      <c r="H11" s="321">
        <v>26</v>
      </c>
      <c r="I11" s="318">
        <f>VLOOKUP(H11,'пр.взв.'!B13:C76,2,FALSE)</f>
        <v>0</v>
      </c>
      <c r="J11" s="318">
        <f>VLOOKUP(H11,'пр.взв.'!B13:E76,3,FALSE)</f>
        <v>0</v>
      </c>
      <c r="K11" s="318">
        <f>VLOOKUP(H11,'пр.взв.'!B13:E76,4,FALSE)</f>
        <v>0</v>
      </c>
      <c r="M11" s="50"/>
    </row>
    <row r="12" spans="1:13" ht="16.5" thickBot="1">
      <c r="A12" s="320"/>
      <c r="B12" s="317"/>
      <c r="C12" s="317"/>
      <c r="D12" s="317"/>
      <c r="E12" s="2"/>
      <c r="F12" s="7"/>
      <c r="G12" s="9"/>
      <c r="H12" s="313"/>
      <c r="I12" s="319"/>
      <c r="J12" s="319"/>
      <c r="K12" s="319"/>
      <c r="M12" s="50"/>
    </row>
    <row r="13" spans="1:14" ht="15.75">
      <c r="A13" s="314">
        <v>5</v>
      </c>
      <c r="B13" s="316" t="str">
        <f>VLOOKUP(A13,'пр.взв.'!B13:C76,2,FALSE)</f>
        <v>ДЗАЙТАЕВ Ильяс Мусаевич</v>
      </c>
      <c r="C13" s="316" t="str">
        <f>VLOOKUP(A13,'пр.взв.'!B5:G68,3,FALSE)</f>
        <v>21.09.89 мс</v>
      </c>
      <c r="D13" s="316" t="str">
        <f>VLOOKUP(A13,'пр.взв.'!B5:G68,4,FALSE)</f>
        <v>Чеченская р. </v>
      </c>
      <c r="E13" s="2"/>
      <c r="F13" s="7"/>
      <c r="G13" s="13"/>
      <c r="H13" s="312">
        <v>6</v>
      </c>
      <c r="I13" s="310" t="str">
        <f>VLOOKUP(H13,'пр.взв.'!B15:C78,2,FALSE)</f>
        <v>КЕРИМОВ Муслим Абдулкеримович</v>
      </c>
      <c r="J13" s="310" t="str">
        <f>VLOOKUP(H13,'пр.взв.'!B15:E78,3,FALSE)</f>
        <v>03.01.93 кмс</v>
      </c>
      <c r="K13" s="310" t="str">
        <f>VLOOKUP(H13,'пр.взв.'!B15:E78,4,FALSE)</f>
        <v>р.Дагестан Сулейман-Стальский р-он</v>
      </c>
      <c r="M13" s="50"/>
      <c r="N13" s="52"/>
    </row>
    <row r="14" spans="1:14" ht="15.75">
      <c r="A14" s="315"/>
      <c r="B14" s="317"/>
      <c r="C14" s="317"/>
      <c r="D14" s="317"/>
      <c r="E14" s="8"/>
      <c r="F14" s="7"/>
      <c r="G14" s="2"/>
      <c r="H14" s="313"/>
      <c r="I14" s="311"/>
      <c r="J14" s="311"/>
      <c r="K14" s="311"/>
      <c r="L14" s="45"/>
      <c r="M14" s="49"/>
      <c r="N14" s="50"/>
    </row>
    <row r="15" spans="1:14" ht="15.75">
      <c r="A15" s="315">
        <v>21</v>
      </c>
      <c r="B15" s="311" t="str">
        <f>VLOOKUP(A15,'пр.взв.'!B15:C78,2,FALSE)</f>
        <v>ИСМАИЛОВ Зайбула Арсланович</v>
      </c>
      <c r="C15" s="311" t="str">
        <f>VLOOKUP(A15,'пр.взв.'!B5:G68,3,FALSE)</f>
        <v>17.09.92 кмс</v>
      </c>
      <c r="D15" s="311" t="str">
        <f>VLOOKUP(A15,'пр.взв.'!B5:G68,4,FALSE)</f>
        <v>Р.Дагестан с.Каланюрт</v>
      </c>
      <c r="E15" s="4"/>
      <c r="F15" s="7"/>
      <c r="G15" s="2"/>
      <c r="H15" s="321">
        <v>22</v>
      </c>
      <c r="I15" s="318" t="str">
        <f>VLOOKUP(H15,'пр.взв.'!B17:C80,2,FALSE)</f>
        <v>МУДРАНОВ Аслан Заудинович</v>
      </c>
      <c r="J15" s="318" t="str">
        <f>VLOOKUP(H15,'пр.взв.'!B17:E80,3,FALSE)</f>
        <v>16.09.87 мсмк</v>
      </c>
      <c r="K15" s="318" t="str">
        <f>VLOOKUP(H15,'пр.взв.'!B17:E80,4,FALSE)</f>
        <v>Краснодарский кр. Армавир</v>
      </c>
      <c r="L15" s="46"/>
      <c r="M15" s="49"/>
      <c r="N15" s="50"/>
    </row>
    <row r="16" spans="1:14" ht="16.5" thickBot="1">
      <c r="A16" s="320"/>
      <c r="B16" s="317"/>
      <c r="C16" s="317"/>
      <c r="D16" s="317"/>
      <c r="E16" s="5"/>
      <c r="F16" s="11"/>
      <c r="G16" s="2"/>
      <c r="H16" s="313"/>
      <c r="I16" s="319"/>
      <c r="J16" s="319"/>
      <c r="K16" s="319"/>
      <c r="L16" s="46"/>
      <c r="M16" s="51"/>
      <c r="N16" s="50"/>
    </row>
    <row r="17" spans="1:14" ht="15.75">
      <c r="A17" s="314">
        <v>13</v>
      </c>
      <c r="B17" s="316" t="str">
        <f>VLOOKUP(A17,'пр.взв.'!B17:C80,2,FALSE)</f>
        <v>МАМЕДОВ Амрах Сахиб Оглы</v>
      </c>
      <c r="C17" s="316" t="str">
        <f>VLOOKUP(A17,'пр.взв.'!B5:G68,3,FALSE)</f>
        <v>16.04.92 кмс</v>
      </c>
      <c r="D17" s="316" t="str">
        <f>VLOOKUP(A17,'пр.взв.'!B5:G68,4,FALSE)</f>
        <v>Краснодарский кр. Краснодар</v>
      </c>
      <c r="E17" s="5"/>
      <c r="F17" s="2"/>
      <c r="G17" s="2"/>
      <c r="H17" s="312">
        <v>14</v>
      </c>
      <c r="I17" s="310" t="str">
        <f>VLOOKUP(H17,'пр.взв.'!B19:C82,2,FALSE)</f>
        <v>ЗАЙНУКОВ Зайнудин</v>
      </c>
      <c r="J17" s="310" t="str">
        <f>VLOOKUP(H17,'пр.взв.'!B19:E82,3,FALSE)</f>
        <v>02.08.87 кмс</v>
      </c>
      <c r="K17" s="310" t="str">
        <f>VLOOKUP(H17,'пр.взв.'!B19:E82,4,FALSE)</f>
        <v>р.Дагестан Махачкала</v>
      </c>
      <c r="L17" s="46"/>
      <c r="M17" s="47"/>
      <c r="N17" s="50"/>
    </row>
    <row r="18" spans="1:14" ht="15.75">
      <c r="A18" s="315"/>
      <c r="B18" s="317"/>
      <c r="C18" s="317"/>
      <c r="D18" s="317"/>
      <c r="E18" s="10"/>
      <c r="F18" s="2"/>
      <c r="G18" s="2"/>
      <c r="H18" s="313"/>
      <c r="I18" s="311"/>
      <c r="J18" s="311"/>
      <c r="K18" s="311"/>
      <c r="L18" s="44"/>
      <c r="M18" s="47"/>
      <c r="N18" s="50"/>
    </row>
    <row r="19" spans="1:14" ht="15.75">
      <c r="A19" s="315">
        <v>29</v>
      </c>
      <c r="B19" s="311">
        <f>VLOOKUP(A19,'пр.взв.'!B19:C82,2,FALSE)</f>
        <v>0</v>
      </c>
      <c r="C19" s="311">
        <f>VLOOKUP(A19,'пр.взв.'!B5:G68,3,FALSE)</f>
        <v>0</v>
      </c>
      <c r="D19" s="311">
        <f>VLOOKUP(A19,'пр.взв.'!B5:G68,4,FALSE)</f>
        <v>0</v>
      </c>
      <c r="E19" s="3"/>
      <c r="F19" s="2"/>
      <c r="G19" s="2"/>
      <c r="H19" s="321">
        <v>30</v>
      </c>
      <c r="I19" s="318">
        <f>VLOOKUP(H19,'пр.взв.'!B21:C84,2,FALSE)</f>
        <v>0</v>
      </c>
      <c r="J19" s="318">
        <f>VLOOKUP(H19,'пр.взв.'!B21:E84,3,FALSE)</f>
        <v>0</v>
      </c>
      <c r="K19" s="318">
        <f>VLOOKUP(H19,'пр.взв.'!B21:E84,4,FALSE)</f>
        <v>0</v>
      </c>
      <c r="N19" s="50"/>
    </row>
    <row r="20" spans="1:14" ht="16.5" thickBot="1">
      <c r="A20" s="320"/>
      <c r="B20" s="317"/>
      <c r="C20" s="317"/>
      <c r="D20" s="317"/>
      <c r="E20" s="2"/>
      <c r="F20" s="2"/>
      <c r="G20" s="41"/>
      <c r="H20" s="313"/>
      <c r="I20" s="319"/>
      <c r="J20" s="319"/>
      <c r="K20" s="319"/>
      <c r="N20" s="53"/>
    </row>
    <row r="21" spans="1:14" ht="15.75">
      <c r="A21" s="314">
        <v>3</v>
      </c>
      <c r="B21" s="316" t="str">
        <f>VLOOKUP(A21,'пр.взв.'!B5:C68,2,FALSE)</f>
        <v>ГАЗИЛОВ Гусейн Рамазанович</v>
      </c>
      <c r="C21" s="316" t="str">
        <f>VLOOKUP(A21,'пр.взв.'!B5:G68,3,FALSE)</f>
        <v>22.09.88 кмс</v>
      </c>
      <c r="D21" s="316" t="str">
        <f>VLOOKUP(A21,'пр.взв.'!B5:G68,4,FALSE)</f>
        <v>р.Дагестан Махачкала</v>
      </c>
      <c r="E21" s="2"/>
      <c r="F21" s="2"/>
      <c r="G21" s="2"/>
      <c r="H21" s="312">
        <v>4</v>
      </c>
      <c r="I21" s="310" t="str">
        <f>VLOOKUP(H21,'пр.взв.'!B7:C70,2,FALSE)</f>
        <v>ТЮРЕБАЕВ Маулетбек Таттмбетович</v>
      </c>
      <c r="J21" s="310" t="str">
        <f>VLOOKUP(H21,'пр.взв.'!B7:E70,3,FALSE)</f>
        <v>12.12.92 кмс</v>
      </c>
      <c r="K21" s="310" t="str">
        <f>VLOOKUP(H21,'пр.взв.'!B7:E70,4,FALSE)</f>
        <v>Краснодарский кр. Краснодар</v>
      </c>
      <c r="N21" s="50"/>
    </row>
    <row r="22" spans="1:14" ht="15.75">
      <c r="A22" s="315"/>
      <c r="B22" s="317"/>
      <c r="C22" s="317"/>
      <c r="D22" s="317"/>
      <c r="E22" s="8"/>
      <c r="F22" s="2"/>
      <c r="G22" s="2"/>
      <c r="H22" s="313"/>
      <c r="I22" s="311"/>
      <c r="J22" s="311"/>
      <c r="K22" s="311"/>
      <c r="N22" s="50"/>
    </row>
    <row r="23" spans="1:14" ht="15.75">
      <c r="A23" s="315">
        <v>19</v>
      </c>
      <c r="B23" s="311" t="str">
        <f>VLOOKUP(A23,'пр.взв.'!B23:C86,2,FALSE)</f>
        <v>СОКОЛОВ Сергей Викторович</v>
      </c>
      <c r="C23" s="311" t="str">
        <f>VLOOKUP(A23,'пр.взв.'!B5:G68,3,FALSE)</f>
        <v>27.07.91 кмс</v>
      </c>
      <c r="D23" s="311" t="str">
        <f>VLOOKUP(A23,'пр.взв.'!B5:G68,4,FALSE)</f>
        <v>Краснодарский кр. Краснодар</v>
      </c>
      <c r="E23" s="4"/>
      <c r="F23" s="2"/>
      <c r="G23" s="2"/>
      <c r="H23" s="321">
        <v>20</v>
      </c>
      <c r="I23" s="318" t="str">
        <f>VLOOKUP(H23,'пр.взв.'!B25:C88,2,FALSE)</f>
        <v>ЮРКУЛИЕВ Гаджимагомед Абдулвагабович</v>
      </c>
      <c r="J23" s="318" t="str">
        <f>VLOOKUP(H23,'пр.взв.'!B25:E88,3,FALSE)</f>
        <v>16.06.93 кмс</v>
      </c>
      <c r="K23" s="318" t="str">
        <f>VLOOKUP(H23,'пр.взв.'!B25:E88,4,FALSE)</f>
        <v>р.Дагестан Сулейман-Стальский р-он</v>
      </c>
      <c r="L23" s="45"/>
      <c r="M23" s="47"/>
      <c r="N23" s="50"/>
    </row>
    <row r="24" spans="1:14" ht="16.5" thickBot="1">
      <c r="A24" s="320"/>
      <c r="B24" s="317"/>
      <c r="C24" s="317"/>
      <c r="D24" s="317"/>
      <c r="E24" s="5"/>
      <c r="F24" s="9"/>
      <c r="G24" s="2"/>
      <c r="H24" s="313"/>
      <c r="I24" s="319"/>
      <c r="J24" s="319"/>
      <c r="K24" s="319"/>
      <c r="L24" s="46"/>
      <c r="M24" s="47"/>
      <c r="N24" s="50"/>
    </row>
    <row r="25" spans="1:14" ht="15.75">
      <c r="A25" s="314">
        <v>11</v>
      </c>
      <c r="B25" s="316" t="str">
        <f>VLOOKUP(A25,'пр.взв.'!B25:C88,2,FALSE)</f>
        <v>ГАСАНХАНОВ Магомед Зайнудинович</v>
      </c>
      <c r="C25" s="316" t="str">
        <f>VLOOKUP(A25,'пр.взв.'!B5:G68,3,FALSE)</f>
        <v>01.06.86 кмс</v>
      </c>
      <c r="D25" s="316" t="str">
        <f>VLOOKUP(A25,'пр.взв.'!B5:G68,4,FALSE)</f>
        <v>р.Дагестан Махачкала</v>
      </c>
      <c r="E25" s="5"/>
      <c r="F25" s="6"/>
      <c r="G25" s="2"/>
      <c r="H25" s="312">
        <v>12</v>
      </c>
      <c r="I25" s="310" t="str">
        <f>VLOOKUP(H25,'пр.взв.'!B27:C90,2,FALSE)</f>
        <v>МЕХТИЕВ Аюб Ханпашович</v>
      </c>
      <c r="J25" s="310" t="str">
        <f>VLOOKUP(H25,'пр.взв.'!B27:E90,3,FALSE)</f>
        <v>06.06.92 мс</v>
      </c>
      <c r="K25" s="310" t="str">
        <f>VLOOKUP(H25,'пр.взв.'!B27:E90,4,FALSE)</f>
        <v>Чеченская р. </v>
      </c>
      <c r="L25" s="46"/>
      <c r="M25" s="48"/>
      <c r="N25" s="50"/>
    </row>
    <row r="26" spans="1:14" ht="15.75">
      <c r="A26" s="315"/>
      <c r="B26" s="317"/>
      <c r="C26" s="317"/>
      <c r="D26" s="317"/>
      <c r="E26" s="10"/>
      <c r="F26" s="7"/>
      <c r="G26" s="2"/>
      <c r="H26" s="313"/>
      <c r="I26" s="311"/>
      <c r="J26" s="311"/>
      <c r="K26" s="311"/>
      <c r="L26" s="44"/>
      <c r="M26" s="49"/>
      <c r="N26" s="50"/>
    </row>
    <row r="27" spans="1:14" ht="15.75">
      <c r="A27" s="315">
        <v>27</v>
      </c>
      <c r="B27" s="311">
        <f>VLOOKUP(A27,'пр.взв.'!B27:C90,2,FALSE)</f>
        <v>0</v>
      </c>
      <c r="C27" s="311">
        <f>VLOOKUP(A27,'пр.взв.'!B5:G68,3,FALSE)</f>
        <v>0</v>
      </c>
      <c r="D27" s="311">
        <f>VLOOKUP(A27,'пр.взв.'!B5:G68,4,FALSE)</f>
        <v>0</v>
      </c>
      <c r="E27" s="3"/>
      <c r="F27" s="7"/>
      <c r="G27" s="2"/>
      <c r="H27" s="321">
        <v>28</v>
      </c>
      <c r="I27" s="318">
        <f>VLOOKUP(H27,'пр.взв.'!B29:C92,2,FALSE)</f>
        <v>0</v>
      </c>
      <c r="J27" s="318">
        <f>VLOOKUP(H27,'пр.взв.'!B29:E92,3,FALSE)</f>
        <v>0</v>
      </c>
      <c r="K27" s="318">
        <f>VLOOKUP(H27,'пр.взв.'!B29:E92,4,FALSE)</f>
        <v>0</v>
      </c>
      <c r="M27" s="50"/>
      <c r="N27" s="50"/>
    </row>
    <row r="28" spans="1:14" ht="16.5" thickBot="1">
      <c r="A28" s="320"/>
      <c r="B28" s="317"/>
      <c r="C28" s="317"/>
      <c r="D28" s="317"/>
      <c r="E28" s="2"/>
      <c r="F28" s="7"/>
      <c r="G28" s="2"/>
      <c r="H28" s="313"/>
      <c r="I28" s="319"/>
      <c r="J28" s="319"/>
      <c r="K28" s="319"/>
      <c r="M28" s="50"/>
      <c r="N28" s="50"/>
    </row>
    <row r="29" spans="1:14" ht="15.75">
      <c r="A29" s="314">
        <v>7</v>
      </c>
      <c r="B29" s="316" t="str">
        <f>VLOOKUP(A29,'пр.взв.'!B5:C68,2,FALSE)</f>
        <v>ДАЙТИЕВ Руслан Альбертович</v>
      </c>
      <c r="C29" s="316" t="str">
        <f>VLOOKUP(A29,'пр.взв.'!B5:G68,3,FALSE)</f>
        <v>24.10.89 кмс</v>
      </c>
      <c r="D29" s="316" t="str">
        <f>VLOOKUP(A29,'пр.взв.'!B5:G68,4,FALSE)</f>
        <v>р.Дагестан     Каспийск</v>
      </c>
      <c r="E29" s="2"/>
      <c r="F29" s="7"/>
      <c r="G29" s="54"/>
      <c r="H29" s="312">
        <v>8</v>
      </c>
      <c r="I29" s="310" t="str">
        <f>VLOOKUP(H29,'пр.взв.'!B7:C70,2,FALSE)</f>
        <v>ПОГОСЯН Воскан Манукович</v>
      </c>
      <c r="J29" s="310" t="str">
        <f>VLOOKUP(H29,'пр.взв.'!B7:E70,3,FALSE)</f>
        <v>30.07.88 мс</v>
      </c>
      <c r="K29" s="310" t="str">
        <f>VLOOKUP(H29,'пр.взв.'!B7:E70,4,FALSE)</f>
        <v>Краснодарский кр. Армавир</v>
      </c>
      <c r="M29" s="50"/>
      <c r="N29" s="53"/>
    </row>
    <row r="30" spans="1:13" ht="15.75">
      <c r="A30" s="315"/>
      <c r="B30" s="317"/>
      <c r="C30" s="317"/>
      <c r="D30" s="317"/>
      <c r="E30" s="8"/>
      <c r="F30" s="7"/>
      <c r="G30" s="2"/>
      <c r="H30" s="313"/>
      <c r="I30" s="311"/>
      <c r="J30" s="311"/>
      <c r="K30" s="311"/>
      <c r="M30" s="50"/>
    </row>
    <row r="31" spans="1:13" ht="15.75">
      <c r="A31" s="315">
        <v>23</v>
      </c>
      <c r="B31" s="311" t="str">
        <f>VLOOKUP(A31,'пр.взв.'!B31:C94,2,FALSE)</f>
        <v>ШАОВ Аскер Асланович</v>
      </c>
      <c r="C31" s="311" t="str">
        <f>VLOOKUP(A31,'пр.взв.'!B5:G68,3,FALSE)</f>
        <v>02.11.91 мс </v>
      </c>
      <c r="D31" s="311" t="str">
        <f>VLOOKUP(A31,'пр.взв.'!B5:G68,4,FALSE)</f>
        <v>Краснодарский кр. Армавир</v>
      </c>
      <c r="E31" s="4"/>
      <c r="F31" s="7"/>
      <c r="G31" s="2"/>
      <c r="H31" s="321">
        <v>24</v>
      </c>
      <c r="I31" s="318" t="str">
        <f>VLOOKUP(H31,'пр.взв.'!B33:C96,2,FALSE)</f>
        <v>МИРЗОЕВ Гаджимурад</v>
      </c>
      <c r="J31" s="318" t="str">
        <f>VLOOKUP(H31,'пр.взв.'!B33:E96,3,FALSE)</f>
        <v>11.10.93 кмс</v>
      </c>
      <c r="K31" s="318" t="str">
        <f>VLOOKUP(H31,'пр.взв.'!B33:E96,4,FALSE)</f>
        <v>р.Дагестан Махачкала</v>
      </c>
      <c r="L31" s="45"/>
      <c r="M31" s="49"/>
    </row>
    <row r="32" spans="1:13" ht="16.5" thickBot="1">
      <c r="A32" s="320"/>
      <c r="B32" s="317"/>
      <c r="C32" s="317"/>
      <c r="D32" s="317"/>
      <c r="E32" s="5"/>
      <c r="F32" s="11"/>
      <c r="G32" s="2"/>
      <c r="H32" s="313"/>
      <c r="I32" s="319"/>
      <c r="J32" s="319"/>
      <c r="K32" s="319"/>
      <c r="L32" s="46"/>
      <c r="M32" s="51"/>
    </row>
    <row r="33" spans="1:13" ht="15.75">
      <c r="A33" s="314">
        <v>15</v>
      </c>
      <c r="B33" s="316" t="str">
        <f>VLOOKUP(A33,'пр.взв.'!B33:C96,2,FALSE)</f>
        <v>ИСАЕВ Иса</v>
      </c>
      <c r="C33" s="316" t="str">
        <f>VLOOKUP(A33,'пр.взв.'!B5:G68,3,FALSE)</f>
        <v>26.03.93 кмс</v>
      </c>
      <c r="D33" s="316" t="str">
        <f>VLOOKUP(A33,'пр.взв.'!B5:G68,4,FALSE)</f>
        <v>р.Дагестан Махачкала</v>
      </c>
      <c r="E33" s="5"/>
      <c r="F33" s="2"/>
      <c r="G33" s="2"/>
      <c r="H33" s="312">
        <v>16</v>
      </c>
      <c r="I33" s="310" t="str">
        <f>VLOOKUP(H33,'пр.взв.'!B35:C98,2,FALSE)</f>
        <v>ГАНТУРОВ Заур</v>
      </c>
      <c r="J33" s="310" t="str">
        <f>VLOOKUP(H33,'пр.взв.'!B35:E98,3,FALSE)</f>
        <v>23.05.91 кмс</v>
      </c>
      <c r="K33" s="310" t="str">
        <f>VLOOKUP(H33,'пр.взв.'!B35:E98,4,FALSE)</f>
        <v>р.Дагестан Махачкала</v>
      </c>
      <c r="L33" s="46"/>
      <c r="M33" s="47"/>
    </row>
    <row r="34" spans="1:13" ht="15.75">
      <c r="A34" s="315"/>
      <c r="B34" s="317"/>
      <c r="C34" s="317"/>
      <c r="D34" s="317"/>
      <c r="E34" s="10"/>
      <c r="F34" s="2"/>
      <c r="G34" s="2"/>
      <c r="H34" s="313"/>
      <c r="I34" s="311"/>
      <c r="J34" s="311"/>
      <c r="K34" s="311"/>
      <c r="L34" s="44"/>
      <c r="M34" s="47"/>
    </row>
    <row r="35" spans="1:11" ht="15.75">
      <c r="A35" s="315">
        <v>31</v>
      </c>
      <c r="B35" s="311">
        <f>VLOOKUP(A35,'пр.взв.'!B35:C98,2,FALSE)</f>
        <v>0</v>
      </c>
      <c r="C35" s="311">
        <f>VLOOKUP(A35,'пр.взв.'!B5:G68,3,FALSE)</f>
        <v>0</v>
      </c>
      <c r="D35" s="311">
        <f>VLOOKUP(A35,'пр.взв.'!B5:G68,4,FALSE)</f>
        <v>0</v>
      </c>
      <c r="E35" s="3"/>
      <c r="F35" s="2"/>
      <c r="G35" s="2"/>
      <c r="H35" s="321">
        <v>32</v>
      </c>
      <c r="I35" s="318">
        <f>VLOOKUP(H35,'пр.взв.'!B37:C100,2,FALSE)</f>
        <v>0</v>
      </c>
      <c r="J35" s="318">
        <f>VLOOKUP(H35,'пр.взв.'!B37:E100,3,FALSE)</f>
        <v>0</v>
      </c>
      <c r="K35" s="318">
        <f>VLOOKUP(H35,'пр.взв.'!B37:E100,4,FALSE)</f>
        <v>0</v>
      </c>
    </row>
    <row r="36" spans="1:11" ht="13.5" customHeight="1" thickBot="1">
      <c r="A36" s="320"/>
      <c r="B36" s="322"/>
      <c r="C36" s="322"/>
      <c r="D36" s="322"/>
      <c r="H36" s="323"/>
      <c r="I36" s="319"/>
      <c r="J36" s="319"/>
      <c r="K36" s="31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8">
      <selection activeCell="A1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2" t="str">
        <f>HYPERLINK('[1]реквизиты'!$A$2)</f>
        <v>XI Всероссийский турнир по САМБО на призы ЗМС СССР Г.Хайбулаева </v>
      </c>
      <c r="B1" s="223"/>
      <c r="C1" s="223"/>
      <c r="D1" s="223"/>
      <c r="E1" s="223"/>
      <c r="F1" s="223"/>
      <c r="G1" s="223"/>
      <c r="H1" s="224"/>
    </row>
    <row r="2" spans="1:8" ht="12.75" customHeight="1">
      <c r="A2" s="324" t="str">
        <f>HYPERLINK('[1]реквизиты'!$A$3)</f>
        <v>8-10 июня 2012 г.</v>
      </c>
      <c r="B2" s="324"/>
      <c r="C2" s="324"/>
      <c r="D2" s="324"/>
      <c r="E2" s="324"/>
      <c r="F2" s="324"/>
      <c r="G2" s="324"/>
      <c r="H2" s="324"/>
    </row>
    <row r="3" spans="1:8" ht="18.75" thickBot="1">
      <c r="A3" s="325" t="s">
        <v>30</v>
      </c>
      <c r="B3" s="325"/>
      <c r="C3" s="325"/>
      <c r="D3" s="325"/>
      <c r="E3" s="325"/>
      <c r="F3" s="325"/>
      <c r="G3" s="325"/>
      <c r="H3" s="325"/>
    </row>
    <row r="4" spans="2:8" ht="18.75" thickBot="1">
      <c r="B4" s="79"/>
      <c r="C4" s="80"/>
      <c r="D4" s="326" t="str">
        <f>'пр.взв.'!D4</f>
        <v>в.к. 62  кг.</v>
      </c>
      <c r="E4" s="327"/>
      <c r="F4" s="328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29" t="s">
        <v>31</v>
      </c>
      <c r="B6" s="332" t="str">
        <f>VLOOKUP(J6,'пр.взв.'!B6:G133,2,FALSE)</f>
        <v>МУДРАНОВ Аслан Заудинович</v>
      </c>
      <c r="C6" s="332"/>
      <c r="D6" s="332"/>
      <c r="E6" s="332"/>
      <c r="F6" s="332"/>
      <c r="G6" s="332"/>
      <c r="H6" s="334" t="str">
        <f>VLOOKUP(J6,'пр.взв.'!B6:G133,3,FALSE)</f>
        <v>16.09.87 мсмк</v>
      </c>
      <c r="I6" s="80"/>
      <c r="J6" s="84">
        <f>'пр.хода'!K17</f>
        <v>22</v>
      </c>
    </row>
    <row r="7" spans="1:10" ht="12.75" customHeight="1">
      <c r="A7" s="330"/>
      <c r="B7" s="333"/>
      <c r="C7" s="333"/>
      <c r="D7" s="333"/>
      <c r="E7" s="333"/>
      <c r="F7" s="333"/>
      <c r="G7" s="333"/>
      <c r="H7" s="335"/>
      <c r="I7" s="80"/>
      <c r="J7" s="84"/>
    </row>
    <row r="8" spans="1:10" ht="12.75" customHeight="1">
      <c r="A8" s="330"/>
      <c r="B8" s="336" t="str">
        <f>VLOOKUP(J6,'пр.взв.'!B6:G133,4,FALSE)</f>
        <v>Краснодарский кр. Армавир</v>
      </c>
      <c r="C8" s="336"/>
      <c r="D8" s="336"/>
      <c r="E8" s="336"/>
      <c r="F8" s="336"/>
      <c r="G8" s="336"/>
      <c r="H8" s="335"/>
      <c r="I8" s="80"/>
      <c r="J8" s="84"/>
    </row>
    <row r="9" spans="1:10" ht="13.5" customHeight="1" thickBot="1">
      <c r="A9" s="331"/>
      <c r="B9" s="337"/>
      <c r="C9" s="337"/>
      <c r="D9" s="337"/>
      <c r="E9" s="337"/>
      <c r="F9" s="337"/>
      <c r="G9" s="337"/>
      <c r="H9" s="338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39" t="s">
        <v>32</v>
      </c>
      <c r="B11" s="332" t="str">
        <f>VLOOKUP(J11,'пр.взв.'!B6:G133,2,FALSE)</f>
        <v>ШАОВ Аскер Асланович</v>
      </c>
      <c r="C11" s="332"/>
      <c r="D11" s="332"/>
      <c r="E11" s="332"/>
      <c r="F11" s="332"/>
      <c r="G11" s="332"/>
      <c r="H11" s="334" t="str">
        <f>VLOOKUP(J11,'пр.взв.'!B6:G133,3,FALSE)</f>
        <v>02.11.91 мс </v>
      </c>
      <c r="I11" s="80"/>
      <c r="J11" s="84">
        <f>'пр.хода'!K25</f>
        <v>23</v>
      </c>
    </row>
    <row r="12" spans="1:10" ht="12.75" customHeight="1">
      <c r="A12" s="340"/>
      <c r="B12" s="333"/>
      <c r="C12" s="333"/>
      <c r="D12" s="333"/>
      <c r="E12" s="333"/>
      <c r="F12" s="333"/>
      <c r="G12" s="333"/>
      <c r="H12" s="335"/>
      <c r="I12" s="80"/>
      <c r="J12" s="84"/>
    </row>
    <row r="13" spans="1:10" ht="12.75" customHeight="1">
      <c r="A13" s="340"/>
      <c r="B13" s="336" t="str">
        <f>VLOOKUP(J11,'пр.взв.'!B6:G133,4,FALSE)</f>
        <v>Краснодарский кр. Армавир</v>
      </c>
      <c r="C13" s="336"/>
      <c r="D13" s="336"/>
      <c r="E13" s="336"/>
      <c r="F13" s="336"/>
      <c r="G13" s="336"/>
      <c r="H13" s="335"/>
      <c r="I13" s="80"/>
      <c r="J13" s="84"/>
    </row>
    <row r="14" spans="1:10" ht="13.5" customHeight="1" thickBot="1">
      <c r="A14" s="341"/>
      <c r="B14" s="337"/>
      <c r="C14" s="337"/>
      <c r="D14" s="337"/>
      <c r="E14" s="337"/>
      <c r="F14" s="337"/>
      <c r="G14" s="337"/>
      <c r="H14" s="338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42" t="s">
        <v>33</v>
      </c>
      <c r="B16" s="332" t="str">
        <f>VLOOKUP(J16,'пр.взв.'!B6:G133,2,FALSE)</f>
        <v>ДЗАЙТАЕВ Ильяс Мусаевич</v>
      </c>
      <c r="C16" s="332"/>
      <c r="D16" s="332"/>
      <c r="E16" s="332"/>
      <c r="F16" s="332"/>
      <c r="G16" s="332"/>
      <c r="H16" s="334" t="str">
        <f>VLOOKUP(J16,'пр.взв.'!B6:G133,3,FALSE)</f>
        <v>21.09.89 мс</v>
      </c>
      <c r="I16" s="80"/>
      <c r="J16" s="84">
        <v>5</v>
      </c>
    </row>
    <row r="17" spans="1:10" ht="18" customHeight="1">
      <c r="A17" s="343"/>
      <c r="B17" s="333"/>
      <c r="C17" s="333"/>
      <c r="D17" s="333"/>
      <c r="E17" s="333"/>
      <c r="F17" s="333"/>
      <c r="G17" s="333"/>
      <c r="H17" s="335"/>
      <c r="I17" s="80"/>
      <c r="J17" s="84"/>
    </row>
    <row r="18" spans="1:10" ht="12.75" customHeight="1">
      <c r="A18" s="343"/>
      <c r="B18" s="336" t="str">
        <f>VLOOKUP(J16,'пр.взв.'!B6:G133,4,FALSE)</f>
        <v>Чеченская р. </v>
      </c>
      <c r="C18" s="336"/>
      <c r="D18" s="336"/>
      <c r="E18" s="336"/>
      <c r="F18" s="336"/>
      <c r="G18" s="336"/>
      <c r="H18" s="335"/>
      <c r="I18" s="80"/>
      <c r="J18" s="84"/>
    </row>
    <row r="19" spans="1:10" ht="13.5" customHeight="1" thickBot="1">
      <c r="A19" s="344"/>
      <c r="B19" s="337"/>
      <c r="C19" s="337"/>
      <c r="D19" s="337"/>
      <c r="E19" s="337"/>
      <c r="F19" s="337"/>
      <c r="G19" s="337"/>
      <c r="H19" s="338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42" t="s">
        <v>33</v>
      </c>
      <c r="B21" s="332" t="str">
        <f>VLOOKUP(J21,'пр.взв.'!B6:G133,2,FALSE)</f>
        <v>МЕХТИЕВ Аюб Ханпашович</v>
      </c>
      <c r="C21" s="332"/>
      <c r="D21" s="332"/>
      <c r="E21" s="332"/>
      <c r="F21" s="332"/>
      <c r="G21" s="332"/>
      <c r="H21" s="334" t="str">
        <f>VLOOKUP(J21,'пр.взв.'!B7:G138,3,FALSE)</f>
        <v>06.06.92 мс</v>
      </c>
      <c r="I21" s="80"/>
      <c r="J21" s="84">
        <v>12</v>
      </c>
    </row>
    <row r="22" spans="1:10" ht="17.25" customHeight="1">
      <c r="A22" s="343"/>
      <c r="B22" s="333"/>
      <c r="C22" s="333"/>
      <c r="D22" s="333"/>
      <c r="E22" s="333"/>
      <c r="F22" s="333"/>
      <c r="G22" s="333"/>
      <c r="H22" s="335"/>
      <c r="I22" s="80"/>
      <c r="J22" s="84"/>
    </row>
    <row r="23" spans="1:9" ht="12.75" customHeight="1">
      <c r="A23" s="343"/>
      <c r="B23" s="336" t="str">
        <f>VLOOKUP(J21,'пр.взв.'!B6:G133,4,FALSE)</f>
        <v>Чеченская р. </v>
      </c>
      <c r="C23" s="336"/>
      <c r="D23" s="336"/>
      <c r="E23" s="336"/>
      <c r="F23" s="336"/>
      <c r="G23" s="336"/>
      <c r="H23" s="335"/>
      <c r="I23" s="80"/>
    </row>
    <row r="24" spans="1:9" ht="13.5" customHeight="1" thickBot="1">
      <c r="A24" s="344"/>
      <c r="B24" s="337"/>
      <c r="C24" s="337"/>
      <c r="D24" s="337"/>
      <c r="E24" s="337"/>
      <c r="F24" s="337"/>
      <c r="G24" s="337"/>
      <c r="H24" s="338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52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45" t="str">
        <f>VLOOKUP(J28,'пр.взв.'!B7:G133,6,FALSE)</f>
        <v>Бабоян РМ</v>
      </c>
      <c r="B28" s="346"/>
      <c r="C28" s="346"/>
      <c r="D28" s="346"/>
      <c r="E28" s="346"/>
      <c r="F28" s="346"/>
      <c r="G28" s="346"/>
      <c r="H28" s="334"/>
      <c r="J28">
        <f>'пр.хода'!K17</f>
        <v>22</v>
      </c>
    </row>
    <row r="29" spans="1:8" ht="13.5" customHeight="1" thickBot="1">
      <c r="A29" s="347"/>
      <c r="B29" s="337"/>
      <c r="C29" s="337"/>
      <c r="D29" s="337"/>
      <c r="E29" s="337"/>
      <c r="F29" s="337"/>
      <c r="G29" s="337"/>
      <c r="H29" s="338"/>
    </row>
    <row r="32" spans="1:8" ht="18">
      <c r="A32" s="80" t="s">
        <v>34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5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8.8515625" style="0" customWidth="1"/>
    <col min="24" max="24" width="4.7109375" style="0" customWidth="1"/>
  </cols>
  <sheetData>
    <row r="1" spans="1:25" ht="18">
      <c r="A1" s="348" t="s">
        <v>24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93"/>
    </row>
    <row r="2" spans="1:25" ht="13.5" customHeight="1" thickBot="1">
      <c r="A2" s="353" t="s">
        <v>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93"/>
    </row>
    <row r="3" spans="1:25" ht="27.75" customHeight="1" thickBot="1">
      <c r="A3" s="93"/>
      <c r="B3" s="93"/>
      <c r="C3" s="93"/>
      <c r="D3" s="95"/>
      <c r="E3" s="95"/>
      <c r="F3" s="354" t="str">
        <f>HYPERLINK('[1]реквизиты'!$A$2)</f>
        <v>XI Всероссийский турнир по САМБО на призы ЗМС СССР Г.Хайбулаева </v>
      </c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6"/>
      <c r="T3" s="93"/>
      <c r="U3" s="93"/>
      <c r="V3" s="93"/>
      <c r="W3" s="93"/>
      <c r="X3" s="93"/>
      <c r="Y3" s="93"/>
    </row>
    <row r="4" spans="1:25" ht="15" customHeight="1" thickBot="1">
      <c r="A4" s="69"/>
      <c r="B4" s="69"/>
      <c r="C4" s="93"/>
      <c r="D4" s="93"/>
      <c r="E4" s="93"/>
      <c r="F4" s="365" t="str">
        <f>HYPERLINK('[1]реквизиты'!$A$3)</f>
        <v>8-10 июня 2012 г.</v>
      </c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96"/>
      <c r="U4" s="367" t="s">
        <v>123</v>
      </c>
      <c r="V4" s="349" t="str">
        <f>HYPERLINK('пр.взв.'!D4)</f>
        <v>в.к. 62  кг.</v>
      </c>
      <c r="W4" s="350"/>
      <c r="X4" s="93"/>
      <c r="Y4" s="93"/>
    </row>
    <row r="5" spans="1:25" ht="14.25" customHeight="1" thickBot="1">
      <c r="A5" s="357" t="s">
        <v>0</v>
      </c>
      <c r="B5" s="93"/>
      <c r="C5" s="93"/>
      <c r="D5" s="93"/>
      <c r="E5" s="93"/>
      <c r="F5" s="93"/>
      <c r="G5" s="93"/>
      <c r="H5" s="97"/>
      <c r="I5" s="366" t="s">
        <v>2</v>
      </c>
      <c r="J5" s="93"/>
      <c r="K5" s="64"/>
      <c r="L5" s="64"/>
      <c r="M5" s="64"/>
      <c r="N5" s="93"/>
      <c r="O5" s="93"/>
      <c r="P5" s="359" t="str">
        <f>VLOOKUP(O6,'пр.взв.'!B7:E70,2,FALSE)</f>
        <v>ДЗАЙТАЕВ Ильяс Мусаевич</v>
      </c>
      <c r="Q5" s="360"/>
      <c r="R5" s="360"/>
      <c r="S5" s="361"/>
      <c r="T5" s="93"/>
      <c r="U5" s="368"/>
      <c r="V5" s="351"/>
      <c r="W5" s="352"/>
      <c r="X5" s="357" t="s">
        <v>1</v>
      </c>
      <c r="Y5" s="93"/>
    </row>
    <row r="6" spans="1:26" ht="14.25" customHeight="1" thickBot="1">
      <c r="A6" s="358"/>
      <c r="B6" s="98"/>
      <c r="C6" s="93"/>
      <c r="D6" s="93"/>
      <c r="E6" s="93"/>
      <c r="F6" s="93"/>
      <c r="G6" s="93"/>
      <c r="H6" s="93"/>
      <c r="I6" s="366"/>
      <c r="J6" s="64"/>
      <c r="K6" s="162"/>
      <c r="L6" s="99"/>
      <c r="M6" s="64"/>
      <c r="N6" s="64"/>
      <c r="O6" s="66">
        <v>5</v>
      </c>
      <c r="P6" s="362"/>
      <c r="Q6" s="363"/>
      <c r="R6" s="363"/>
      <c r="S6" s="364"/>
      <c r="T6" s="93"/>
      <c r="U6" s="93"/>
      <c r="V6" s="93"/>
      <c r="W6" s="93"/>
      <c r="X6" s="358"/>
      <c r="Y6" s="93"/>
      <c r="Z6" s="38"/>
    </row>
    <row r="7" spans="1:25" ht="12.75" customHeight="1" thickBot="1">
      <c r="A7" s="388">
        <v>1</v>
      </c>
      <c r="B7" s="383" t="str">
        <f>VLOOKUP(A7,'пр.взв.'!B7:C70,2,FALSE)</f>
        <v>СУЛТАНОВ Иман</v>
      </c>
      <c r="C7" s="383" t="str">
        <f>VLOOKUP(A7,'пр.взв.'!B7:G70,3,FALSE)</f>
        <v>05.12.93 кмс</v>
      </c>
      <c r="D7" s="383" t="str">
        <f>VLOOKUP(A7,'пр.взв.'!B7:G70,4,FALSE)</f>
        <v>р.Дагестан Махачкала</v>
      </c>
      <c r="E7" s="93"/>
      <c r="F7" s="93"/>
      <c r="G7" s="100"/>
      <c r="H7" s="93"/>
      <c r="I7" s="101"/>
      <c r="J7" s="64"/>
      <c r="K7" s="99"/>
      <c r="L7" s="162"/>
      <c r="M7" s="99"/>
      <c r="N7" s="67"/>
      <c r="O7" s="68"/>
      <c r="P7" s="68"/>
      <c r="Q7" s="103" t="s">
        <v>22</v>
      </c>
      <c r="R7" s="93"/>
      <c r="S7" s="93"/>
      <c r="T7" s="93"/>
      <c r="U7" s="383" t="str">
        <f>VLOOKUP(X7,'пр.взв.'!B7:G70,2,FALSE)</f>
        <v>ИБРАГИМОВ Заур Заирханович</v>
      </c>
      <c r="V7" s="383" t="str">
        <f>VLOOKUP(X7,'пр.взв.'!B7:G70,3,FALSE)</f>
        <v>07.07.91 кмс</v>
      </c>
      <c r="W7" s="383" t="str">
        <f>VLOOKUP(X7,'пр.взв.'!B7:G70,4,FALSE)</f>
        <v>р.Дагестан Махачкала</v>
      </c>
      <c r="X7" s="369">
        <v>2</v>
      </c>
      <c r="Y7" s="93"/>
    </row>
    <row r="8" spans="1:25" ht="12.75" customHeight="1">
      <c r="A8" s="386"/>
      <c r="B8" s="384"/>
      <c r="C8" s="384"/>
      <c r="D8" s="384"/>
      <c r="E8" s="104">
        <v>1</v>
      </c>
      <c r="F8" s="105"/>
      <c r="G8" s="106"/>
      <c r="H8" s="107"/>
      <c r="I8" s="68"/>
      <c r="J8" s="64"/>
      <c r="K8" s="108"/>
      <c r="L8" s="67"/>
      <c r="M8" s="162"/>
      <c r="N8" s="67"/>
      <c r="O8" s="103"/>
      <c r="P8" s="103"/>
      <c r="Q8" s="93"/>
      <c r="R8" s="93"/>
      <c r="S8" s="93"/>
      <c r="T8" s="104">
        <v>2</v>
      </c>
      <c r="U8" s="384"/>
      <c r="V8" s="384"/>
      <c r="W8" s="384"/>
      <c r="X8" s="370"/>
      <c r="Y8" s="93"/>
    </row>
    <row r="9" spans="1:25" ht="12.75" customHeight="1" thickBot="1">
      <c r="A9" s="386">
        <v>17</v>
      </c>
      <c r="B9" s="385" t="str">
        <f>VLOOKUP(A9,'пр.взв.'!B9:C72,2,FALSE)</f>
        <v>АЛИЕВ Муса Исамутдинович</v>
      </c>
      <c r="C9" s="385" t="str">
        <f>VLOOKUP(A9,'пр.взв.'!B7:G70,3,FALSE)</f>
        <v>12.01.92 кмс</v>
      </c>
      <c r="D9" s="385" t="str">
        <f>VLOOKUP(A9,'пр.взв.'!B7:G70,4,FALSE)</f>
        <v>р.Дагестан     Каспийск</v>
      </c>
      <c r="E9" s="109"/>
      <c r="F9" s="110"/>
      <c r="G9" s="105"/>
      <c r="H9" s="108"/>
      <c r="I9" s="67"/>
      <c r="J9" s="64"/>
      <c r="K9" s="99"/>
      <c r="L9" s="108"/>
      <c r="M9" s="67"/>
      <c r="N9" s="99"/>
      <c r="O9" s="103"/>
      <c r="P9" s="103"/>
      <c r="Q9" s="103"/>
      <c r="R9" s="112"/>
      <c r="S9" s="113"/>
      <c r="T9" s="109"/>
      <c r="U9" s="385" t="str">
        <f>VLOOKUP(X9,'пр.взв.'!B7:G70,2,FALSE)</f>
        <v>РАМАЗАНОВ Рамазан</v>
      </c>
      <c r="V9" s="385" t="str">
        <f>VLOOKUP(X9,'пр.взв.'!B7:G70,3,FALSE)</f>
        <v>10.03.92 кмс</v>
      </c>
      <c r="W9" s="385" t="str">
        <f>VLOOKUP(X9,'пр.взв.'!B7:G70,4,FALSE)</f>
        <v>р.Дагестан Махачкала</v>
      </c>
      <c r="X9" s="370">
        <v>18</v>
      </c>
      <c r="Y9" s="93"/>
    </row>
    <row r="10" spans="1:25" ht="12.75" customHeight="1" thickBot="1">
      <c r="A10" s="387"/>
      <c r="B10" s="384"/>
      <c r="C10" s="384"/>
      <c r="D10" s="384"/>
      <c r="E10" s="105"/>
      <c r="F10" s="114"/>
      <c r="G10" s="104">
        <v>9</v>
      </c>
      <c r="H10" s="99"/>
      <c r="I10" s="68"/>
      <c r="J10" s="64"/>
      <c r="K10" s="162"/>
      <c r="L10" s="99"/>
      <c r="M10" s="64"/>
      <c r="N10" s="162"/>
      <c r="O10" s="64"/>
      <c r="P10" s="64"/>
      <c r="Q10" s="64"/>
      <c r="R10" s="104">
        <v>2</v>
      </c>
      <c r="S10" s="64"/>
      <c r="T10" s="105"/>
      <c r="U10" s="384"/>
      <c r="V10" s="384"/>
      <c r="W10" s="384"/>
      <c r="X10" s="371"/>
      <c r="Y10" s="93"/>
    </row>
    <row r="11" spans="1:25" ht="12.75" customHeight="1" thickBot="1">
      <c r="A11" s="388">
        <v>9</v>
      </c>
      <c r="B11" s="383" t="str">
        <f>VLOOKUP(A11,'пр.взв.'!B11:C74,2,FALSE)</f>
        <v>ГАДЖИЕВ Кеземет Абдусаламович</v>
      </c>
      <c r="C11" s="383" t="str">
        <f>VLOOKUP(A11,'пр.взв.'!B7:G70,3,FALSE)</f>
        <v>03.12.91 кмс</v>
      </c>
      <c r="D11" s="383" t="str">
        <f>VLOOKUP(A11,'пр.взв.'!B7:G70,4,FALSE)</f>
        <v>р.Дагестан Махачкала</v>
      </c>
      <c r="E11" s="93"/>
      <c r="F11" s="105"/>
      <c r="G11" s="109"/>
      <c r="H11" s="115"/>
      <c r="I11" s="116"/>
      <c r="J11" s="64"/>
      <c r="K11" s="99"/>
      <c r="L11" s="162"/>
      <c r="M11" s="99"/>
      <c r="N11" s="64"/>
      <c r="O11" s="99"/>
      <c r="P11" s="64"/>
      <c r="Q11" s="117"/>
      <c r="R11" s="109"/>
      <c r="S11" s="64"/>
      <c r="T11" s="93"/>
      <c r="U11" s="383" t="str">
        <f>VLOOKUP(X11,'пр.взв.'!B7:G70,2,FALSE)</f>
        <v>КУРБИТАЕВ Муртазали Алхасович</v>
      </c>
      <c r="V11" s="383" t="str">
        <f>VLOOKUP(X11,'пр.взв.'!B7:G70,3,FALSE)</f>
        <v>24.07.90 кмс</v>
      </c>
      <c r="W11" s="383" t="str">
        <f>VLOOKUP(X11,'пр.взв.'!B7:G70,4,FALSE)</f>
        <v>р.Дагестан     Каспийск</v>
      </c>
      <c r="X11" s="369">
        <v>10</v>
      </c>
      <c r="Y11" s="93"/>
    </row>
    <row r="12" spans="1:25" ht="12.75" customHeight="1">
      <c r="A12" s="386"/>
      <c r="B12" s="384"/>
      <c r="C12" s="384"/>
      <c r="D12" s="384"/>
      <c r="E12" s="104">
        <v>9</v>
      </c>
      <c r="F12" s="118"/>
      <c r="G12" s="105"/>
      <c r="H12" s="107"/>
      <c r="I12" s="119"/>
      <c r="J12" s="67"/>
      <c r="K12" s="108"/>
      <c r="L12" s="99"/>
      <c r="M12" s="108"/>
      <c r="N12" s="68"/>
      <c r="O12" s="108"/>
      <c r="P12" s="103"/>
      <c r="Q12" s="120"/>
      <c r="R12" s="121"/>
      <c r="S12" s="122"/>
      <c r="T12" s="104">
        <v>10</v>
      </c>
      <c r="U12" s="384"/>
      <c r="V12" s="384"/>
      <c r="W12" s="384"/>
      <c r="X12" s="370"/>
      <c r="Y12" s="93"/>
    </row>
    <row r="13" spans="1:25" ht="12.75" customHeight="1" thickBot="1">
      <c r="A13" s="386">
        <v>25</v>
      </c>
      <c r="B13" s="380">
        <f>VLOOKUP(A13,'пр.взв.'!B13:C76,2,FALSE)</f>
        <v>0</v>
      </c>
      <c r="C13" s="380">
        <f>VLOOKUP(A13,'пр.взв.'!B7:G70,3,FALSE)</f>
        <v>0</v>
      </c>
      <c r="D13" s="380">
        <f>VLOOKUP(A13,'пр.взв.'!B7:G70,4,FALSE)</f>
        <v>0</v>
      </c>
      <c r="E13" s="123"/>
      <c r="F13" s="105"/>
      <c r="G13" s="105"/>
      <c r="H13" s="108"/>
      <c r="I13" s="119"/>
      <c r="J13" s="67"/>
      <c r="K13" s="99"/>
      <c r="L13" s="108"/>
      <c r="M13" s="99"/>
      <c r="N13" s="67"/>
      <c r="O13" s="64"/>
      <c r="P13" s="103"/>
      <c r="Q13" s="124"/>
      <c r="R13" s="93"/>
      <c r="S13" s="93"/>
      <c r="T13" s="125"/>
      <c r="U13" s="380">
        <f>VLOOKUP(X13,'пр.взв.'!B7:G70,2,FALSE)</f>
        <v>0</v>
      </c>
      <c r="V13" s="380">
        <f>VLOOKUP(X13,'пр.взв.'!B7:G70,3,FALSE)</f>
        <v>0</v>
      </c>
      <c r="W13" s="380">
        <f>VLOOKUP(X13,'пр.взв.'!B7:G70,4,FALSE)</f>
        <v>0</v>
      </c>
      <c r="X13" s="370">
        <v>26</v>
      </c>
      <c r="Y13" s="93"/>
    </row>
    <row r="14" spans="1:25" ht="12.75" customHeight="1" thickBot="1">
      <c r="A14" s="387"/>
      <c r="B14" s="381"/>
      <c r="C14" s="381"/>
      <c r="D14" s="381"/>
      <c r="E14" s="105"/>
      <c r="F14" s="105"/>
      <c r="G14" s="114"/>
      <c r="H14" s="67"/>
      <c r="I14" s="126"/>
      <c r="J14" s="64"/>
      <c r="K14" s="99"/>
      <c r="L14" s="67"/>
      <c r="M14" s="67"/>
      <c r="N14" s="99"/>
      <c r="O14" s="93"/>
      <c r="P14" s="127"/>
      <c r="Q14" s="114"/>
      <c r="R14" s="93"/>
      <c r="S14" s="93"/>
      <c r="T14" s="105"/>
      <c r="U14" s="381"/>
      <c r="V14" s="381"/>
      <c r="W14" s="381"/>
      <c r="X14" s="371"/>
      <c r="Y14" s="93"/>
    </row>
    <row r="15" spans="1:25" ht="12.75" customHeight="1" thickBot="1">
      <c r="A15" s="388">
        <v>5</v>
      </c>
      <c r="B15" s="383" t="str">
        <f>VLOOKUP(A15,'пр.взв.'!B15:C78,2,FALSE)</f>
        <v>ДЗАЙТАЕВ Ильяс Мусаевич</v>
      </c>
      <c r="C15" s="383" t="str">
        <f>VLOOKUP(A15,'пр.взв.'!B7:G70,3,FALSE)</f>
        <v>21.09.89 мс</v>
      </c>
      <c r="D15" s="383" t="str">
        <f>VLOOKUP(A15,'пр.взв.'!B7:G70,4,FALSE)</f>
        <v>Чеченская р. </v>
      </c>
      <c r="E15" s="93"/>
      <c r="F15" s="93"/>
      <c r="G15" s="105"/>
      <c r="H15" s="68"/>
      <c r="I15" s="104">
        <v>5</v>
      </c>
      <c r="J15" s="128"/>
      <c r="K15" s="99"/>
      <c r="L15" s="64"/>
      <c r="M15" s="64"/>
      <c r="N15" s="64"/>
      <c r="O15" s="122"/>
      <c r="P15" s="104">
        <v>22</v>
      </c>
      <c r="Q15" s="129"/>
      <c r="R15" s="93"/>
      <c r="S15" s="93"/>
      <c r="T15" s="93"/>
      <c r="U15" s="383" t="str">
        <f>VLOOKUP(X15,'пр.взв.'!B7:G70,2,FALSE)</f>
        <v>КЕРИМОВ Муслим Абдулкеримович</v>
      </c>
      <c r="V15" s="383" t="str">
        <f>VLOOKUP(X15,'пр.взв.'!B7:G70,3,FALSE)</f>
        <v>03.01.93 кмс</v>
      </c>
      <c r="W15" s="383" t="str">
        <f>VLOOKUP(X15,'пр.взв.'!B7:G70,4,FALSE)</f>
        <v>р.Дагестан Сулейман-Стальский р-он</v>
      </c>
      <c r="X15" s="369">
        <v>6</v>
      </c>
      <c r="Y15" s="93"/>
    </row>
    <row r="16" spans="1:25" ht="12.75" customHeight="1" thickBot="1">
      <c r="A16" s="386"/>
      <c r="B16" s="384"/>
      <c r="C16" s="384"/>
      <c r="D16" s="384"/>
      <c r="E16" s="104">
        <v>5</v>
      </c>
      <c r="F16" s="105"/>
      <c r="G16" s="105"/>
      <c r="H16" s="111"/>
      <c r="I16" s="123"/>
      <c r="J16" s="64"/>
      <c r="K16" s="130"/>
      <c r="L16" s="373" t="s">
        <v>124</v>
      </c>
      <c r="M16" s="373"/>
      <c r="N16" s="64"/>
      <c r="O16" s="129"/>
      <c r="P16" s="109"/>
      <c r="Q16" s="130"/>
      <c r="R16" s="93"/>
      <c r="S16" s="93"/>
      <c r="T16" s="104">
        <v>22</v>
      </c>
      <c r="U16" s="384"/>
      <c r="V16" s="384"/>
      <c r="W16" s="384"/>
      <c r="X16" s="370"/>
      <c r="Y16" s="93"/>
    </row>
    <row r="17" spans="1:25" ht="12.75" customHeight="1" thickBot="1">
      <c r="A17" s="386">
        <v>21</v>
      </c>
      <c r="B17" s="385" t="str">
        <f>VLOOKUP(A17,'пр.взв.'!B17:C80,2,FALSE)</f>
        <v>ИСМАИЛОВ Зайбула Арсланович</v>
      </c>
      <c r="C17" s="385" t="str">
        <f>VLOOKUP(A17,'пр.взв.'!B7:G70,3,FALSE)</f>
        <v>17.09.92 кмс</v>
      </c>
      <c r="D17" s="385" t="str">
        <f>VLOOKUP(A17,'пр.взв.'!B7:G70,4,FALSE)</f>
        <v>Р.Дагестан с.Каланюрт</v>
      </c>
      <c r="E17" s="123"/>
      <c r="F17" s="110"/>
      <c r="G17" s="105"/>
      <c r="H17" s="131"/>
      <c r="I17" s="64"/>
      <c r="J17" s="64"/>
      <c r="K17" s="75">
        <v>22</v>
      </c>
      <c r="L17" s="64"/>
      <c r="M17" s="64"/>
      <c r="N17" s="65"/>
      <c r="O17" s="64"/>
      <c r="P17" s="64"/>
      <c r="Q17" s="130"/>
      <c r="R17" s="112"/>
      <c r="S17" s="113"/>
      <c r="T17" s="109"/>
      <c r="U17" s="385" t="str">
        <f>VLOOKUP(X17,'пр.взв.'!B7:G70,2,FALSE)</f>
        <v>МУДРАНОВ Аслан Заудинович</v>
      </c>
      <c r="V17" s="385" t="str">
        <f>VLOOKUP(X17,'пр.взв.'!B7:G70,3,FALSE)</f>
        <v>16.09.87 мсмк</v>
      </c>
      <c r="W17" s="385" t="str">
        <f>VLOOKUP(X17,'пр.взв.'!B7:G70,4,FALSE)</f>
        <v>Краснодарский кр. Армавир</v>
      </c>
      <c r="X17" s="370">
        <v>22</v>
      </c>
      <c r="Y17" s="93"/>
    </row>
    <row r="18" spans="1:25" ht="12.75" customHeight="1" thickBot="1">
      <c r="A18" s="387"/>
      <c r="B18" s="384"/>
      <c r="C18" s="384"/>
      <c r="D18" s="384"/>
      <c r="E18" s="105"/>
      <c r="F18" s="114"/>
      <c r="G18" s="104">
        <v>5</v>
      </c>
      <c r="H18" s="102"/>
      <c r="I18" s="64"/>
      <c r="J18" s="64"/>
      <c r="K18" s="374" t="str">
        <f>VLOOKUP(K17,'пр.взв.'!B7:D70,2,FALSE)</f>
        <v>МУДРАНОВ Аслан Заудинович</v>
      </c>
      <c r="L18" s="375"/>
      <c r="M18" s="375"/>
      <c r="N18" s="376"/>
      <c r="O18" s="103"/>
      <c r="P18" s="64"/>
      <c r="Q18" s="132"/>
      <c r="R18" s="104">
        <v>22</v>
      </c>
      <c r="S18" s="64"/>
      <c r="T18" s="105"/>
      <c r="U18" s="384"/>
      <c r="V18" s="384"/>
      <c r="W18" s="384"/>
      <c r="X18" s="371"/>
      <c r="Y18" s="93"/>
    </row>
    <row r="19" spans="1:25" ht="12.75" customHeight="1" thickBot="1">
      <c r="A19" s="388">
        <v>13</v>
      </c>
      <c r="B19" s="383" t="str">
        <f>VLOOKUP(A19,'пр.взв.'!B19:C82,2,FALSE)</f>
        <v>МАМЕДОВ Амрах Сахиб Оглы</v>
      </c>
      <c r="C19" s="383" t="str">
        <f>VLOOKUP(A19,'пр.взв.'!B7:G70,3,FALSE)</f>
        <v>16.04.92 кмс</v>
      </c>
      <c r="D19" s="383" t="str">
        <f>VLOOKUP(A19,'пр.взв.'!B7:G70,4,FALSE)</f>
        <v>Краснодарский кр. Краснодар</v>
      </c>
      <c r="E19" s="93"/>
      <c r="F19" s="105"/>
      <c r="G19" s="109"/>
      <c r="H19" s="108"/>
      <c r="I19" s="64"/>
      <c r="J19" s="64"/>
      <c r="K19" s="377"/>
      <c r="L19" s="378"/>
      <c r="M19" s="378"/>
      <c r="N19" s="379"/>
      <c r="O19" s="103"/>
      <c r="P19" s="64"/>
      <c r="Q19" s="64"/>
      <c r="R19" s="109"/>
      <c r="S19" s="64"/>
      <c r="T19" s="93"/>
      <c r="U19" s="383" t="str">
        <f>VLOOKUP(X19,'пр.взв.'!B7:G70,2,FALSE)</f>
        <v>ЗАЙНУКОВ Зайнудин</v>
      </c>
      <c r="V19" s="383" t="str">
        <f>VLOOKUP(X19,'пр.взв.'!B7:G70,3,FALSE)</f>
        <v>02.08.87 кмс</v>
      </c>
      <c r="W19" s="383" t="str">
        <f>VLOOKUP(X19,'пр.взв.'!B7:G70,4,FALSE)</f>
        <v>р.Дагестан Махачкала</v>
      </c>
      <c r="X19" s="369">
        <v>14</v>
      </c>
      <c r="Y19" s="93"/>
    </row>
    <row r="20" spans="1:25" ht="12.75" customHeight="1">
      <c r="A20" s="386"/>
      <c r="B20" s="384"/>
      <c r="C20" s="384"/>
      <c r="D20" s="384"/>
      <c r="E20" s="104">
        <v>13</v>
      </c>
      <c r="F20" s="118"/>
      <c r="G20" s="105"/>
      <c r="H20" s="107"/>
      <c r="I20" s="64"/>
      <c r="J20" s="64"/>
      <c r="K20" s="130"/>
      <c r="L20" s="372"/>
      <c r="M20" s="372"/>
      <c r="N20" s="103"/>
      <c r="O20" s="120"/>
      <c r="P20" s="64"/>
      <c r="Q20" s="93"/>
      <c r="R20" s="121"/>
      <c r="S20" s="122"/>
      <c r="T20" s="104">
        <v>14</v>
      </c>
      <c r="U20" s="384"/>
      <c r="V20" s="384"/>
      <c r="W20" s="384"/>
      <c r="X20" s="370"/>
      <c r="Y20" s="93"/>
    </row>
    <row r="21" spans="1:25" ht="12.75" customHeight="1" thickBot="1">
      <c r="A21" s="386">
        <v>29</v>
      </c>
      <c r="B21" s="380">
        <f>VLOOKUP(A21,'пр.взв.'!B21:C84,2,FALSE)</f>
        <v>0</v>
      </c>
      <c r="C21" s="380">
        <f>VLOOKUP(A21,'пр.взв.'!B7:G70,3,FALSE)</f>
        <v>0</v>
      </c>
      <c r="D21" s="380">
        <f>VLOOKUP(A21,'пр.взв.'!B7:G70,4,FALSE)</f>
        <v>0</v>
      </c>
      <c r="E21" s="123"/>
      <c r="F21" s="105"/>
      <c r="G21" s="105"/>
      <c r="H21" s="108"/>
      <c r="I21" s="64"/>
      <c r="J21" s="64"/>
      <c r="K21" s="130"/>
      <c r="L21" s="64"/>
      <c r="M21" s="103"/>
      <c r="N21" s="103"/>
      <c r="O21" s="120"/>
      <c r="P21" s="64"/>
      <c r="Q21" s="93"/>
      <c r="R21" s="93"/>
      <c r="S21" s="93"/>
      <c r="T21" s="109"/>
      <c r="U21" s="380">
        <f>VLOOKUP(X21,'пр.взв.'!B7:G70,2,FALSE)</f>
        <v>0</v>
      </c>
      <c r="V21" s="380">
        <f>VLOOKUP(X21,'пр.взв.'!B7:G70,3,FALSE)</f>
        <v>0</v>
      </c>
      <c r="W21" s="380">
        <f>VLOOKUP(X21,'пр.взв.'!B7:G70,4,FALSE)</f>
        <v>0</v>
      </c>
      <c r="X21" s="370">
        <v>30</v>
      </c>
      <c r="Y21" s="93"/>
    </row>
    <row r="22" spans="1:25" ht="12.75" customHeight="1" thickBot="1">
      <c r="A22" s="387"/>
      <c r="B22" s="381"/>
      <c r="C22" s="381"/>
      <c r="D22" s="381"/>
      <c r="E22" s="105"/>
      <c r="F22" s="105"/>
      <c r="G22" s="105"/>
      <c r="H22" s="107"/>
      <c r="I22" s="64"/>
      <c r="J22" s="64"/>
      <c r="K22" s="104">
        <v>23</v>
      </c>
      <c r="L22" s="64"/>
      <c r="M22" s="103"/>
      <c r="N22" s="104">
        <v>22</v>
      </c>
      <c r="O22" s="120"/>
      <c r="P22" s="64"/>
      <c r="Q22" s="93"/>
      <c r="R22" s="93"/>
      <c r="S22" s="93"/>
      <c r="T22" s="105"/>
      <c r="U22" s="381"/>
      <c r="V22" s="381"/>
      <c r="W22" s="381"/>
      <c r="X22" s="371"/>
      <c r="Y22" s="93"/>
    </row>
    <row r="23" spans="1:25" ht="12.75" customHeight="1" thickBot="1">
      <c r="A23" s="388">
        <v>3</v>
      </c>
      <c r="B23" s="383" t="str">
        <f>VLOOKUP(A23,'пр.взв.'!B7:C70,2,FALSE)</f>
        <v>ГАЗИЛОВ Гусейн Рамазанович</v>
      </c>
      <c r="C23" s="383" t="str">
        <f>VLOOKUP(A23,'пр.взв.'!B7:G70,3,FALSE)</f>
        <v>22.09.88 кмс</v>
      </c>
      <c r="D23" s="383" t="str">
        <f>VLOOKUP(A23,'пр.взв.'!B7:G70,4,FALSE)</f>
        <v>р.Дагестан Махачкала</v>
      </c>
      <c r="E23" s="93"/>
      <c r="F23" s="93"/>
      <c r="G23" s="100"/>
      <c r="H23" s="100"/>
      <c r="I23" s="133"/>
      <c r="J23" s="134"/>
      <c r="K23" s="109"/>
      <c r="L23" s="135"/>
      <c r="M23" s="103"/>
      <c r="N23" s="109"/>
      <c r="O23" s="120"/>
      <c r="P23" s="64"/>
      <c r="Q23" s="93"/>
      <c r="R23" s="93"/>
      <c r="S23" s="93"/>
      <c r="T23" s="93"/>
      <c r="U23" s="383" t="str">
        <f>VLOOKUP(X23,'пр.взв.'!B7:G70,2,FALSE)</f>
        <v>ТЮРЕБАЕВ Маулетбек Таттмбетович</v>
      </c>
      <c r="V23" s="383" t="str">
        <f>VLOOKUP(X23,'пр.взв.'!B7:G70,3,FALSE)</f>
        <v>12.12.92 кмс</v>
      </c>
      <c r="W23" s="383" t="str">
        <f>VLOOKUP(X23,'пр.взв.'!B7:G70,4,FALSE)</f>
        <v>Краснодарский кр. Краснодар</v>
      </c>
      <c r="X23" s="369">
        <v>4</v>
      </c>
      <c r="Y23" s="93"/>
    </row>
    <row r="24" spans="1:25" ht="12.75" customHeight="1">
      <c r="A24" s="386"/>
      <c r="B24" s="384"/>
      <c r="C24" s="384"/>
      <c r="D24" s="384"/>
      <c r="E24" s="104">
        <v>3</v>
      </c>
      <c r="F24" s="105"/>
      <c r="G24" s="106"/>
      <c r="H24" s="107"/>
      <c r="I24" s="68"/>
      <c r="J24" s="99"/>
      <c r="K24" s="136"/>
      <c r="L24" s="373" t="s">
        <v>27</v>
      </c>
      <c r="M24" s="373"/>
      <c r="N24" s="103"/>
      <c r="O24" s="120"/>
      <c r="P24" s="64"/>
      <c r="Q24" s="93"/>
      <c r="R24" s="93"/>
      <c r="S24" s="93"/>
      <c r="T24" s="104">
        <v>4</v>
      </c>
      <c r="U24" s="384"/>
      <c r="V24" s="384"/>
      <c r="W24" s="384"/>
      <c r="X24" s="370"/>
      <c r="Y24" s="93"/>
    </row>
    <row r="25" spans="1:25" ht="12.75" customHeight="1" thickBot="1">
      <c r="A25" s="386">
        <v>19</v>
      </c>
      <c r="B25" s="385" t="str">
        <f>VLOOKUP(A25,'пр.взв.'!B25:C88,2,FALSE)</f>
        <v>СОКОЛОВ Сергей Викторович</v>
      </c>
      <c r="C25" s="385" t="str">
        <f>VLOOKUP(A25,'пр.взв.'!B7:G70,3,FALSE)</f>
        <v>27.07.91 кмс</v>
      </c>
      <c r="D25" s="385" t="str">
        <f>VLOOKUP(A25,'пр.взв.'!B7:G70,4,FALSE)</f>
        <v>Краснодарский кр. Краснодар</v>
      </c>
      <c r="E25" s="123"/>
      <c r="F25" s="110"/>
      <c r="G25" s="105"/>
      <c r="H25" s="108"/>
      <c r="I25" s="67"/>
      <c r="J25" s="68"/>
      <c r="K25" s="75">
        <v>23</v>
      </c>
      <c r="L25" s="64"/>
      <c r="M25" s="64"/>
      <c r="N25" s="65"/>
      <c r="O25" s="120"/>
      <c r="P25" s="64"/>
      <c r="Q25" s="93"/>
      <c r="R25" s="112"/>
      <c r="S25" s="113"/>
      <c r="T25" s="109"/>
      <c r="U25" s="385" t="str">
        <f>VLOOKUP(X25,'пр.взв.'!B7:G70,2,FALSE)</f>
        <v>ЮРКУЛИЕВ Гаджимагомед Абдулвагабович</v>
      </c>
      <c r="V25" s="385" t="str">
        <f>VLOOKUP(X25,'пр.взв.'!B7:G70,3,FALSE)</f>
        <v>16.06.93 кмс</v>
      </c>
      <c r="W25" s="385" t="str">
        <f>VLOOKUP(X25,'пр.взв.'!B7:G70,4,FALSE)</f>
        <v>р.Дагестан Сулейман-Стальский р-он</v>
      </c>
      <c r="X25" s="370">
        <v>20</v>
      </c>
      <c r="Y25" s="93"/>
    </row>
    <row r="26" spans="1:25" ht="12.75" customHeight="1" thickBot="1">
      <c r="A26" s="387"/>
      <c r="B26" s="384"/>
      <c r="C26" s="384"/>
      <c r="D26" s="384"/>
      <c r="E26" s="105"/>
      <c r="F26" s="114"/>
      <c r="G26" s="104">
        <v>3</v>
      </c>
      <c r="H26" s="99"/>
      <c r="I26" s="68"/>
      <c r="J26" s="137"/>
      <c r="K26" s="389" t="str">
        <f>VLOOKUP(K25,'пр.взв.'!B7:D78,2,FALSE)</f>
        <v>ШАОВ Аскер Асланович</v>
      </c>
      <c r="L26" s="390"/>
      <c r="M26" s="390"/>
      <c r="N26" s="391"/>
      <c r="O26" s="103"/>
      <c r="P26" s="64"/>
      <c r="Q26" s="93"/>
      <c r="R26" s="104">
        <v>12</v>
      </c>
      <c r="S26" s="64"/>
      <c r="T26" s="105"/>
      <c r="U26" s="384"/>
      <c r="V26" s="384"/>
      <c r="W26" s="384"/>
      <c r="X26" s="371"/>
      <c r="Y26" s="93"/>
    </row>
    <row r="27" spans="1:25" ht="12.75" customHeight="1" thickBot="1">
      <c r="A27" s="388">
        <v>11</v>
      </c>
      <c r="B27" s="383" t="str">
        <f>VLOOKUP(A27,'пр.взв.'!B27:C90,2,FALSE)</f>
        <v>ГАСАНХАНОВ Магомед Зайнудинович</v>
      </c>
      <c r="C27" s="383" t="str">
        <f>VLOOKUP(A27,'пр.взв.'!B7:G70,3,FALSE)</f>
        <v>01.06.86 кмс</v>
      </c>
      <c r="D27" s="383" t="str">
        <f>VLOOKUP(A27,'пр.взв.'!B7:G70,4,FALSE)</f>
        <v>р.Дагестан Махачкала</v>
      </c>
      <c r="E27" s="93"/>
      <c r="F27" s="105"/>
      <c r="G27" s="109"/>
      <c r="H27" s="138"/>
      <c r="I27" s="99"/>
      <c r="J27" s="137"/>
      <c r="K27" s="392"/>
      <c r="L27" s="393"/>
      <c r="M27" s="393"/>
      <c r="N27" s="394"/>
      <c r="O27" s="103"/>
      <c r="P27" s="65"/>
      <c r="Q27" s="113"/>
      <c r="R27" s="109"/>
      <c r="S27" s="64"/>
      <c r="T27" s="93"/>
      <c r="U27" s="383" t="str">
        <f>VLOOKUP(X27,'пр.взв.'!B7:G70,2,FALSE)</f>
        <v>МЕХТИЕВ Аюб Ханпашович</v>
      </c>
      <c r="V27" s="383" t="str">
        <f>VLOOKUP(X27,'пр.взв.'!B7:G70,3,FALSE)</f>
        <v>06.06.92 мс</v>
      </c>
      <c r="W27" s="383" t="str">
        <f>VLOOKUP(X27,'пр.взв.'!B7:G70,4,FALSE)</f>
        <v>Чеченская р. </v>
      </c>
      <c r="X27" s="369">
        <v>12</v>
      </c>
      <c r="Y27" s="93"/>
    </row>
    <row r="28" spans="1:25" ht="12.75" customHeight="1">
      <c r="A28" s="386"/>
      <c r="B28" s="384"/>
      <c r="C28" s="384"/>
      <c r="D28" s="384"/>
      <c r="E28" s="104">
        <v>11</v>
      </c>
      <c r="F28" s="118"/>
      <c r="G28" s="105"/>
      <c r="H28" s="139"/>
      <c r="I28" s="67"/>
      <c r="J28" s="99"/>
      <c r="K28" s="140"/>
      <c r="L28" s="135"/>
      <c r="M28" s="103"/>
      <c r="N28" s="103"/>
      <c r="O28" s="120"/>
      <c r="P28" s="65"/>
      <c r="Q28" s="64"/>
      <c r="R28" s="121"/>
      <c r="S28" s="122"/>
      <c r="T28" s="104">
        <v>12</v>
      </c>
      <c r="U28" s="384"/>
      <c r="V28" s="384"/>
      <c r="W28" s="384"/>
      <c r="X28" s="370"/>
      <c r="Y28" s="93"/>
    </row>
    <row r="29" spans="1:25" ht="12.75" customHeight="1" thickBot="1">
      <c r="A29" s="386">
        <v>27</v>
      </c>
      <c r="B29" s="380">
        <f>VLOOKUP(A29,'пр.взв.'!B29:C92,2,FALSE)</f>
        <v>0</v>
      </c>
      <c r="C29" s="380">
        <f>VLOOKUP(A29,'пр.взв.'!B7:G70,3,FALSE)</f>
        <v>0</v>
      </c>
      <c r="D29" s="380">
        <f>VLOOKUP(A29,'пр.взв.'!B7:G70,4,FALSE)</f>
        <v>0</v>
      </c>
      <c r="E29" s="123"/>
      <c r="F29" s="105"/>
      <c r="G29" s="105"/>
      <c r="H29" s="131"/>
      <c r="I29" s="67"/>
      <c r="J29" s="68"/>
      <c r="K29" s="140"/>
      <c r="L29" s="135"/>
      <c r="M29" s="103"/>
      <c r="N29" s="103"/>
      <c r="O29" s="120"/>
      <c r="P29" s="65"/>
      <c r="Q29" s="64"/>
      <c r="R29" s="93"/>
      <c r="S29" s="93"/>
      <c r="T29" s="109"/>
      <c r="U29" s="380">
        <f>VLOOKUP(X29,'пр.взв.'!B7:G70,2,FALSE)</f>
        <v>0</v>
      </c>
      <c r="V29" s="380">
        <f>VLOOKUP(X29,'пр.взв.'!B7:G70,3,FALSE)</f>
        <v>0</v>
      </c>
      <c r="W29" s="380">
        <f>VLOOKUP(X29,'пр.взв.'!B7:G70,4,FALSE)</f>
        <v>0</v>
      </c>
      <c r="X29" s="370">
        <v>28</v>
      </c>
      <c r="Y29" s="93"/>
    </row>
    <row r="30" spans="1:25" ht="12.75" customHeight="1" thickBot="1">
      <c r="A30" s="387"/>
      <c r="B30" s="381"/>
      <c r="C30" s="381"/>
      <c r="D30" s="381"/>
      <c r="E30" s="105"/>
      <c r="F30" s="105"/>
      <c r="G30" s="114"/>
      <c r="H30" s="67"/>
      <c r="I30" s="104">
        <v>23</v>
      </c>
      <c r="J30" s="141"/>
      <c r="K30" s="130"/>
      <c r="L30" s="64"/>
      <c r="M30" s="103"/>
      <c r="N30" s="103"/>
      <c r="O30" s="142"/>
      <c r="P30" s="104">
        <v>12</v>
      </c>
      <c r="Q30" s="64"/>
      <c r="R30" s="93"/>
      <c r="S30" s="93"/>
      <c r="T30" s="105"/>
      <c r="U30" s="381"/>
      <c r="V30" s="381"/>
      <c r="W30" s="381"/>
      <c r="X30" s="371"/>
      <c r="Y30" s="93"/>
    </row>
    <row r="31" spans="1:25" ht="12.75" customHeight="1" thickBot="1">
      <c r="A31" s="388">
        <v>7</v>
      </c>
      <c r="B31" s="383" t="str">
        <f>VLOOKUP(A31,'пр.взв.'!B7:C70,2,FALSE)</f>
        <v>ДАЙТИЕВ Руслан Альбертович</v>
      </c>
      <c r="C31" s="383" t="str">
        <f>VLOOKUP(A31,'пр.взв.'!B7:G70,3,FALSE)</f>
        <v>24.10.89 кмс</v>
      </c>
      <c r="D31" s="383" t="str">
        <f>VLOOKUP(A31,'пр.взв.'!B7:G70,4,FALSE)</f>
        <v>р.Дагестан     Каспийск</v>
      </c>
      <c r="E31" s="93"/>
      <c r="F31" s="93"/>
      <c r="G31" s="105"/>
      <c r="H31" s="68"/>
      <c r="I31" s="109"/>
      <c r="J31" s="67"/>
      <c r="K31" s="64"/>
      <c r="L31" s="64"/>
      <c r="M31" s="103"/>
      <c r="N31" s="103"/>
      <c r="O31" s="103"/>
      <c r="P31" s="109"/>
      <c r="Q31" s="64"/>
      <c r="R31" s="93"/>
      <c r="S31" s="93"/>
      <c r="T31" s="93"/>
      <c r="U31" s="383" t="str">
        <f>VLOOKUP(X31,'пр.взв.'!B7:G70,2,FALSE)</f>
        <v>ПОГОСЯН Воскан Манукович</v>
      </c>
      <c r="V31" s="383" t="str">
        <f>VLOOKUP(X31,'пр.взв.'!B7:G70,3,FALSE)</f>
        <v>30.07.88 мс</v>
      </c>
      <c r="W31" s="383" t="str">
        <f>VLOOKUP(X31,'пр.взв.'!B7:G70,4,FALSE)</f>
        <v>Краснодарский кр. Армавир</v>
      </c>
      <c r="X31" s="369">
        <v>8</v>
      </c>
      <c r="Y31" s="93"/>
    </row>
    <row r="32" spans="1:25" ht="12.75" customHeight="1">
      <c r="A32" s="386"/>
      <c r="B32" s="384"/>
      <c r="C32" s="384"/>
      <c r="D32" s="384"/>
      <c r="E32" s="104">
        <v>23</v>
      </c>
      <c r="F32" s="105"/>
      <c r="G32" s="105"/>
      <c r="H32" s="111"/>
      <c r="I32" s="64"/>
      <c r="J32" s="366" t="s">
        <v>3</v>
      </c>
      <c r="K32" s="93"/>
      <c r="L32" s="93"/>
      <c r="M32" s="93"/>
      <c r="N32" s="93"/>
      <c r="O32" s="93"/>
      <c r="P32" s="64"/>
      <c r="Q32" s="130"/>
      <c r="R32" s="93"/>
      <c r="S32" s="93"/>
      <c r="T32" s="104">
        <v>8</v>
      </c>
      <c r="U32" s="384"/>
      <c r="V32" s="384"/>
      <c r="W32" s="384"/>
      <c r="X32" s="370"/>
      <c r="Y32" s="93"/>
    </row>
    <row r="33" spans="1:25" ht="12.75" customHeight="1" thickBot="1">
      <c r="A33" s="386">
        <v>23</v>
      </c>
      <c r="B33" s="385" t="str">
        <f>VLOOKUP(A33,'пр.взв.'!B33:C96,2,FALSE)</f>
        <v>ШАОВ Аскер Асланович</v>
      </c>
      <c r="C33" s="385" t="str">
        <f>VLOOKUP(A33,'пр.взв.'!B7:G70,3,FALSE)</f>
        <v>02.11.91 мс </v>
      </c>
      <c r="D33" s="385" t="str">
        <f>VLOOKUP(A33,'пр.взв.'!B7:G70,4,FALSE)</f>
        <v>Краснодарский кр. Армавир</v>
      </c>
      <c r="E33" s="123"/>
      <c r="F33" s="110"/>
      <c r="G33" s="105"/>
      <c r="H33" s="131"/>
      <c r="I33" s="64"/>
      <c r="J33" s="366"/>
      <c r="K33" s="163"/>
      <c r="L33" s="143"/>
      <c r="M33" s="143"/>
      <c r="N33" s="143"/>
      <c r="O33" s="143"/>
      <c r="P33" s="93"/>
      <c r="Q33" s="130"/>
      <c r="R33" s="112"/>
      <c r="S33" s="113"/>
      <c r="T33" s="109"/>
      <c r="U33" s="385" t="str">
        <f>VLOOKUP(X33,'пр.взв.'!B7:G70,2,FALSE)</f>
        <v>МИРЗОЕВ Гаджимурад</v>
      </c>
      <c r="V33" s="385" t="str">
        <f>VLOOKUP(X33,'пр.взв.'!B7:G70,3,FALSE)</f>
        <v>11.10.93 кмс</v>
      </c>
      <c r="W33" s="385" t="str">
        <f>VLOOKUP(X33,'пр.взв.'!B7:G70,4,FALSE)</f>
        <v>р.Дагестан Махачкала</v>
      </c>
      <c r="X33" s="370">
        <v>24</v>
      </c>
      <c r="Y33" s="93"/>
    </row>
    <row r="34" spans="1:25" ht="12.75" customHeight="1" thickBot="1">
      <c r="A34" s="387"/>
      <c r="B34" s="384"/>
      <c r="C34" s="384"/>
      <c r="D34" s="384"/>
      <c r="E34" s="105"/>
      <c r="F34" s="114"/>
      <c r="G34" s="104">
        <v>23</v>
      </c>
      <c r="H34" s="102"/>
      <c r="I34" s="64"/>
      <c r="J34" s="64"/>
      <c r="K34" s="162"/>
      <c r="L34" s="99"/>
      <c r="M34" s="64"/>
      <c r="N34" s="64"/>
      <c r="O34" s="66"/>
      <c r="P34" s="93"/>
      <c r="Q34" s="142"/>
      <c r="R34" s="104">
        <v>8</v>
      </c>
      <c r="S34" s="64"/>
      <c r="T34" s="105"/>
      <c r="U34" s="384"/>
      <c r="V34" s="384"/>
      <c r="W34" s="384"/>
      <c r="X34" s="371"/>
      <c r="Y34" s="93"/>
    </row>
    <row r="35" spans="1:25" ht="12.75" customHeight="1" thickBot="1">
      <c r="A35" s="388">
        <v>15</v>
      </c>
      <c r="B35" s="383" t="str">
        <f>VLOOKUP(A35,'пр.взв.'!B35:C98,2,FALSE)</f>
        <v>ИСАЕВ Иса</v>
      </c>
      <c r="C35" s="383" t="str">
        <f>VLOOKUP(A35,'пр.взв.'!B7:G70,3,FALSE)</f>
        <v>26.03.93 кмс</v>
      </c>
      <c r="D35" s="383" t="str">
        <f>VLOOKUP(A35,'пр.взв.'!B7:G70,4,FALSE)</f>
        <v>р.Дагестан Махачкала</v>
      </c>
      <c r="E35" s="93"/>
      <c r="F35" s="105"/>
      <c r="G35" s="109"/>
      <c r="H35" s="108"/>
      <c r="I35" s="64"/>
      <c r="J35" s="64"/>
      <c r="K35" s="99"/>
      <c r="L35" s="162"/>
      <c r="M35" s="99"/>
      <c r="N35" s="67"/>
      <c r="O35" s="68"/>
      <c r="P35" s="93"/>
      <c r="Q35" s="103"/>
      <c r="R35" s="109"/>
      <c r="S35" s="64"/>
      <c r="T35" s="93"/>
      <c r="U35" s="383" t="str">
        <f>VLOOKUP(X35,'пр.взв.'!B7:G70,2,FALSE)</f>
        <v>ГАНТУРОВ Заур</v>
      </c>
      <c r="V35" s="383" t="str">
        <f>VLOOKUP(X35,'пр.взв.'!B7:G70,3,FALSE)</f>
        <v>23.05.91 кмс</v>
      </c>
      <c r="W35" s="383" t="str">
        <f>VLOOKUP(X35,'пр.взв.'!B7:G70,4,FALSE)</f>
        <v>р.Дагестан Махачкала</v>
      </c>
      <c r="X35" s="369">
        <v>16</v>
      </c>
      <c r="Y35" s="93"/>
    </row>
    <row r="36" spans="1:25" ht="12.75" customHeight="1">
      <c r="A36" s="386"/>
      <c r="B36" s="384"/>
      <c r="C36" s="384"/>
      <c r="D36" s="384"/>
      <c r="E36" s="104">
        <v>15</v>
      </c>
      <c r="F36" s="118"/>
      <c r="G36" s="105"/>
      <c r="H36" s="107"/>
      <c r="I36" s="64"/>
      <c r="J36" s="64"/>
      <c r="K36" s="108"/>
      <c r="L36" s="67"/>
      <c r="M36" s="162"/>
      <c r="N36" s="67"/>
      <c r="O36" s="103"/>
      <c r="P36" s="93"/>
      <c r="Q36" s="103"/>
      <c r="R36" s="121"/>
      <c r="S36" s="122"/>
      <c r="T36" s="104">
        <v>16</v>
      </c>
      <c r="U36" s="384"/>
      <c r="V36" s="384"/>
      <c r="W36" s="384"/>
      <c r="X36" s="370"/>
      <c r="Y36" s="93"/>
    </row>
    <row r="37" spans="1:25" ht="12.75" customHeight="1" thickBot="1">
      <c r="A37" s="386">
        <v>31</v>
      </c>
      <c r="B37" s="380">
        <f>VLOOKUP(A37,'пр.взв.'!B37:C100,2,FALSE)</f>
        <v>0</v>
      </c>
      <c r="C37" s="380">
        <f>VLOOKUP(A37,'пр.взв.'!B7:G70,3,FALSE)</f>
        <v>0</v>
      </c>
      <c r="D37" s="380">
        <f>VLOOKUP(A37,'пр.взв.'!B7:G70,4,FALSE)</f>
        <v>0</v>
      </c>
      <c r="E37" s="123"/>
      <c r="F37" s="105"/>
      <c r="G37" s="105"/>
      <c r="H37" s="108"/>
      <c r="I37" s="64"/>
      <c r="J37" s="64"/>
      <c r="K37" s="99"/>
      <c r="L37" s="108"/>
      <c r="M37" s="67"/>
      <c r="N37" s="99"/>
      <c r="O37" s="103"/>
      <c r="P37" s="93"/>
      <c r="Q37" s="93"/>
      <c r="R37" s="93"/>
      <c r="S37" s="93"/>
      <c r="T37" s="109"/>
      <c r="U37" s="380">
        <f>VLOOKUP(X37,'пр.взв.'!B7:G70,2,FALSE)</f>
        <v>0</v>
      </c>
      <c r="V37" s="380">
        <f>VLOOKUP(X37,'пр.взв.'!B7:G70,3,FALSE)</f>
        <v>0</v>
      </c>
      <c r="W37" s="380">
        <f>VLOOKUP(X37,'пр.взв.'!B7:G70,4,FALSE)</f>
        <v>0</v>
      </c>
      <c r="X37" s="370">
        <v>32</v>
      </c>
      <c r="Y37" s="93"/>
    </row>
    <row r="38" spans="1:25" ht="12.75" customHeight="1" thickBot="1">
      <c r="A38" s="387"/>
      <c r="B38" s="382"/>
      <c r="C38" s="382"/>
      <c r="D38" s="382"/>
      <c r="E38" s="105"/>
      <c r="F38" s="105"/>
      <c r="G38" s="105"/>
      <c r="H38" s="107"/>
      <c r="I38" s="64"/>
      <c r="J38" s="64"/>
      <c r="K38" s="162"/>
      <c r="L38" s="99"/>
      <c r="M38" s="64"/>
      <c r="N38" s="162"/>
      <c r="O38" s="64"/>
      <c r="P38" s="93"/>
      <c r="Q38" s="114"/>
      <c r="R38" s="93"/>
      <c r="S38" s="93"/>
      <c r="T38" s="105"/>
      <c r="U38" s="382"/>
      <c r="V38" s="382"/>
      <c r="W38" s="382"/>
      <c r="X38" s="371"/>
      <c r="Y38" s="93"/>
    </row>
    <row r="39" spans="1:25" ht="12.75" customHeight="1" thickBot="1">
      <c r="A39" s="144"/>
      <c r="B39" s="144"/>
      <c r="C39" s="144"/>
      <c r="D39" s="93"/>
      <c r="E39" s="105"/>
      <c r="F39" s="105"/>
      <c r="G39" s="105"/>
      <c r="H39" s="64"/>
      <c r="I39" s="67"/>
      <c r="J39" s="68"/>
      <c r="K39" s="99"/>
      <c r="L39" s="162"/>
      <c r="M39" s="99"/>
      <c r="N39" s="64"/>
      <c r="O39" s="99"/>
      <c r="P39" s="145">
        <v>12</v>
      </c>
      <c r="Q39" s="105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46" t="str">
        <f>HYPERLINK('[1]реквизиты'!$A$6)</f>
        <v>Гл. судья,  МК</v>
      </c>
      <c r="B40" s="147"/>
      <c r="C40" s="148"/>
      <c r="D40" s="149"/>
      <c r="E40" s="93"/>
      <c r="F40" s="150" t="str">
        <f>'[1]реквизиты'!$G$7</f>
        <v>Р.М. Бабоян</v>
      </c>
      <c r="G40" s="151"/>
      <c r="H40" s="145"/>
      <c r="I40" s="93"/>
      <c r="J40" s="68"/>
      <c r="K40" s="108"/>
      <c r="L40" s="99"/>
      <c r="M40" s="108"/>
      <c r="N40" s="68"/>
      <c r="O40" s="108"/>
      <c r="P40" s="64"/>
      <c r="Q40" s="359" t="str">
        <f>VLOOKUP(P39,'пр.взв.'!B7:E70,2,FALSE)</f>
        <v>МЕХТИЕВ Аюб Ханпашович</v>
      </c>
      <c r="R40" s="360"/>
      <c r="S40" s="360"/>
      <c r="T40" s="361"/>
      <c r="U40" s="93"/>
      <c r="V40" s="93"/>
      <c r="W40" s="93"/>
      <c r="X40" s="93"/>
      <c r="Y40" s="93"/>
    </row>
    <row r="41" spans="1:25" ht="12.75" customHeight="1" thickBot="1">
      <c r="A41" s="151"/>
      <c r="B41" s="151"/>
      <c r="C41" s="160"/>
      <c r="D41" s="149"/>
      <c r="E41" s="64"/>
      <c r="F41" s="157" t="str">
        <f>'[1]реквизиты'!$G$8</f>
        <v>Армавир</v>
      </c>
      <c r="G41" s="151"/>
      <c r="H41" s="145"/>
      <c r="I41" s="93"/>
      <c r="J41" s="151"/>
      <c r="K41" s="99"/>
      <c r="L41" s="108"/>
      <c r="M41" s="99"/>
      <c r="N41" s="67"/>
      <c r="O41" s="64"/>
      <c r="P41" s="64"/>
      <c r="Q41" s="362"/>
      <c r="R41" s="363"/>
      <c r="S41" s="363"/>
      <c r="T41" s="364"/>
      <c r="U41" s="93"/>
      <c r="V41" s="93"/>
      <c r="W41" s="93"/>
      <c r="X41" s="93"/>
      <c r="Y41" s="93"/>
    </row>
    <row r="42" spans="1:43" ht="12.75" customHeight="1">
      <c r="A42" s="146" t="str">
        <f>HYPERLINK('[1]реквизиты'!$A$8)</f>
        <v>Гл. секретарь, МК</v>
      </c>
      <c r="B42" s="151"/>
      <c r="C42" s="160"/>
      <c r="D42" s="149"/>
      <c r="E42" s="64"/>
      <c r="F42" s="158" t="str">
        <f>'[1]реквизиты'!$G$9</f>
        <v>Д.А.Курбатов</v>
      </c>
      <c r="G42" s="151"/>
      <c r="H42" s="145"/>
      <c r="I42" s="93"/>
      <c r="J42" s="151"/>
      <c r="K42" s="64"/>
      <c r="L42" s="67"/>
      <c r="M42" s="67"/>
      <c r="N42" s="99"/>
      <c r="O42" s="103"/>
      <c r="P42" s="64"/>
      <c r="Q42" s="114"/>
      <c r="R42" s="114" t="s">
        <v>22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1"/>
      <c r="B43" s="151"/>
      <c r="C43" s="151"/>
      <c r="D43" s="152"/>
      <c r="E43" s="152"/>
      <c r="F43" s="157" t="str">
        <f>'[1]реквизиты'!$G$10</f>
        <v>Рязань</v>
      </c>
      <c r="G43" s="151"/>
      <c r="H43" s="145"/>
      <c r="I43" s="93"/>
      <c r="J43" s="152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54"/>
      <c r="C44" s="135"/>
      <c r="D44" s="135"/>
      <c r="E44" s="135"/>
      <c r="F44" s="15"/>
      <c r="G44" s="42">
        <f>HYPERLINK('[1]реквизиты'!$G$21)</f>
      </c>
      <c r="H44" s="40"/>
      <c r="I44" s="93"/>
      <c r="J44" s="135"/>
      <c r="K44" s="64"/>
      <c r="L44" s="64"/>
      <c r="M44" s="64"/>
      <c r="N44" s="64"/>
      <c r="O44" s="64"/>
      <c r="P44" s="155">
        <f>HYPERLINK('[1]реквизиты'!$A$22)</f>
      </c>
      <c r="Q44" s="64"/>
      <c r="R44" s="64"/>
      <c r="S44" s="64"/>
      <c r="T44" s="64"/>
      <c r="U44" s="64"/>
      <c r="V44" s="156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2012-06-09T14:21:08Z</cp:lastPrinted>
  <dcterms:created xsi:type="dcterms:W3CDTF">1996-10-08T23:32:33Z</dcterms:created>
  <dcterms:modified xsi:type="dcterms:W3CDTF">2012-06-09T14:58:09Z</dcterms:modified>
  <cp:category/>
  <cp:version/>
  <cp:contentType/>
  <cp:contentStatus/>
</cp:coreProperties>
</file>